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G:\Mon Drive\Base documentaire\Documentation\Paie-GRH\Assistants familiaux\decret du 31-08-2022\"/>
    </mc:Choice>
  </mc:AlternateContent>
  <xr:revisionPtr revIDLastSave="0" documentId="13_ncr:1_{A353D597-D080-43E6-BBF3-CAEEFED07105}" xr6:coauthVersionLast="47" xr6:coauthVersionMax="47" xr10:uidLastSave="{00000000-0000-0000-0000-000000000000}"/>
  <bookViews>
    <workbookView xWindow="14303" yWindow="-98" windowWidth="28995" windowHeight="15675" xr2:uid="{00000000-000D-0000-FFFF-FFFF00000000}"/>
  </bookViews>
  <sheets>
    <sheet name="Calcul AF" sheetId="1" r:id="rId1"/>
    <sheet name="ANC" sheetId="2" r:id="rId2"/>
  </sheets>
  <definedNames>
    <definedName name="NBJMOIS">'Calcul AF'!$B$4</definedName>
    <definedName name="SMICHOR">'Calcul AF'!$B$3</definedName>
    <definedName name="SMICMENS">'Calcul AF'!$B$2</definedName>
    <definedName name="SUJETION">'Calcul AF'!$B$6</definedName>
    <definedName name="VP">'Calcul AF'!$B$5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1" i="1" l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O51" i="1"/>
  <c r="N51" i="1"/>
  <c r="O50" i="1"/>
  <c r="N50" i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AC51" i="1"/>
  <c r="AB51" i="1"/>
  <c r="AA51" i="1"/>
  <c r="Z51" i="1"/>
  <c r="V51" i="1"/>
  <c r="U51" i="1"/>
  <c r="T51" i="1"/>
  <c r="S51" i="1"/>
  <c r="AC50" i="1"/>
  <c r="AB50" i="1"/>
  <c r="AA50" i="1"/>
  <c r="Z50" i="1"/>
  <c r="V50" i="1"/>
  <c r="U50" i="1"/>
  <c r="T50" i="1"/>
  <c r="S50" i="1"/>
  <c r="AC49" i="1"/>
  <c r="AB49" i="1"/>
  <c r="AA49" i="1"/>
  <c r="Z49" i="1"/>
  <c r="V49" i="1"/>
  <c r="U49" i="1"/>
  <c r="T49" i="1"/>
  <c r="S49" i="1"/>
  <c r="AC48" i="1"/>
  <c r="AB48" i="1"/>
  <c r="AA48" i="1"/>
  <c r="Z48" i="1"/>
  <c r="V48" i="1"/>
  <c r="U48" i="1"/>
  <c r="T48" i="1"/>
  <c r="S48" i="1"/>
  <c r="AC47" i="1"/>
  <c r="AB47" i="1"/>
  <c r="AA47" i="1"/>
  <c r="Z47" i="1"/>
  <c r="V47" i="1"/>
  <c r="U47" i="1"/>
  <c r="T47" i="1"/>
  <c r="S47" i="1"/>
  <c r="AC46" i="1"/>
  <c r="AB46" i="1"/>
  <c r="AA46" i="1"/>
  <c r="Z46" i="1"/>
  <c r="V46" i="1"/>
  <c r="U46" i="1"/>
  <c r="T46" i="1"/>
  <c r="S46" i="1"/>
  <c r="AC45" i="1"/>
  <c r="AB45" i="1"/>
  <c r="AA45" i="1"/>
  <c r="Z45" i="1"/>
  <c r="V45" i="1"/>
  <c r="U45" i="1"/>
  <c r="T45" i="1"/>
  <c r="S45" i="1"/>
  <c r="AC44" i="1"/>
  <c r="AB44" i="1"/>
  <c r="AA44" i="1"/>
  <c r="Z44" i="1"/>
  <c r="V44" i="1"/>
  <c r="U44" i="1"/>
  <c r="T44" i="1"/>
  <c r="S44" i="1"/>
  <c r="AC43" i="1"/>
  <c r="AB43" i="1"/>
  <c r="AA43" i="1"/>
  <c r="Z43" i="1"/>
  <c r="V43" i="1"/>
  <c r="U43" i="1"/>
  <c r="T43" i="1"/>
  <c r="S43" i="1"/>
  <c r="AC42" i="1"/>
  <c r="AB42" i="1"/>
  <c r="AA42" i="1"/>
  <c r="Z42" i="1"/>
  <c r="V42" i="1"/>
  <c r="U42" i="1"/>
  <c r="T42" i="1"/>
  <c r="S42" i="1"/>
  <c r="AC41" i="1"/>
  <c r="AB41" i="1"/>
  <c r="AA41" i="1"/>
  <c r="Z41" i="1"/>
  <c r="V41" i="1"/>
  <c r="U41" i="1"/>
  <c r="T41" i="1"/>
  <c r="S41" i="1"/>
  <c r="AC40" i="1"/>
  <c r="AB40" i="1"/>
  <c r="AA40" i="1"/>
  <c r="Z40" i="1"/>
  <c r="V40" i="1"/>
  <c r="U40" i="1"/>
  <c r="T40" i="1"/>
  <c r="S40" i="1"/>
  <c r="AC39" i="1"/>
  <c r="AB39" i="1"/>
  <c r="AA39" i="1"/>
  <c r="Z39" i="1"/>
  <c r="V39" i="1"/>
  <c r="U39" i="1"/>
  <c r="T39" i="1"/>
  <c r="S39" i="1"/>
  <c r="AC38" i="1"/>
  <c r="AB38" i="1"/>
  <c r="AA38" i="1"/>
  <c r="Z38" i="1"/>
  <c r="V38" i="1"/>
  <c r="U38" i="1"/>
  <c r="T38" i="1"/>
  <c r="S38" i="1"/>
  <c r="AC37" i="1"/>
  <c r="AB37" i="1"/>
  <c r="AA37" i="1"/>
  <c r="Z37" i="1"/>
  <c r="V37" i="1"/>
  <c r="U37" i="1"/>
  <c r="T37" i="1"/>
  <c r="S37" i="1"/>
  <c r="AC36" i="1"/>
  <c r="AB36" i="1"/>
  <c r="AA36" i="1"/>
  <c r="Z36" i="1"/>
  <c r="V36" i="1"/>
  <c r="U36" i="1"/>
  <c r="T36" i="1"/>
  <c r="S36" i="1"/>
  <c r="AC35" i="1"/>
  <c r="AB35" i="1"/>
  <c r="AA35" i="1"/>
  <c r="Z35" i="1"/>
  <c r="V35" i="1"/>
  <c r="U35" i="1"/>
  <c r="T35" i="1"/>
  <c r="S35" i="1"/>
  <c r="AC34" i="1"/>
  <c r="AB34" i="1"/>
  <c r="AA34" i="1"/>
  <c r="Z34" i="1"/>
  <c r="V34" i="1"/>
  <c r="U34" i="1"/>
  <c r="T34" i="1"/>
  <c r="S34" i="1"/>
  <c r="AC33" i="1"/>
  <c r="AB33" i="1"/>
  <c r="AA33" i="1"/>
  <c r="Z33" i="1"/>
  <c r="V33" i="1"/>
  <c r="U33" i="1"/>
  <c r="T33" i="1"/>
  <c r="S33" i="1"/>
  <c r="AC32" i="1"/>
  <c r="AB32" i="1"/>
  <c r="AA32" i="1"/>
  <c r="Z32" i="1"/>
  <c r="V32" i="1"/>
  <c r="U32" i="1"/>
  <c r="T32" i="1"/>
  <c r="S32" i="1"/>
  <c r="AC31" i="1"/>
  <c r="AB31" i="1"/>
  <c r="AA31" i="1"/>
  <c r="Z31" i="1"/>
  <c r="V31" i="1"/>
  <c r="U31" i="1"/>
  <c r="T31" i="1"/>
  <c r="S31" i="1"/>
  <c r="AC30" i="1"/>
  <c r="AB30" i="1"/>
  <c r="AA30" i="1"/>
  <c r="Z30" i="1"/>
  <c r="V30" i="1"/>
  <c r="U30" i="1"/>
  <c r="T30" i="1"/>
  <c r="S30" i="1"/>
  <c r="AC29" i="1"/>
  <c r="AB29" i="1"/>
  <c r="AA29" i="1"/>
  <c r="Z29" i="1"/>
  <c r="V29" i="1"/>
  <c r="U29" i="1"/>
  <c r="T29" i="1"/>
  <c r="S29" i="1"/>
  <c r="AC28" i="1"/>
  <c r="AB28" i="1"/>
  <c r="AA28" i="1"/>
  <c r="Z28" i="1"/>
  <c r="V28" i="1"/>
  <c r="U28" i="1"/>
  <c r="T28" i="1"/>
  <c r="S28" i="1"/>
  <c r="AC27" i="1"/>
  <c r="AB27" i="1"/>
  <c r="AA27" i="1"/>
  <c r="Z27" i="1"/>
  <c r="V27" i="1"/>
  <c r="U27" i="1"/>
  <c r="T27" i="1"/>
  <c r="S27" i="1"/>
  <c r="AC26" i="1"/>
  <c r="AB26" i="1"/>
  <c r="AA26" i="1"/>
  <c r="Z26" i="1"/>
  <c r="V26" i="1"/>
  <c r="U26" i="1"/>
  <c r="T26" i="1"/>
  <c r="S26" i="1"/>
  <c r="AC25" i="1"/>
  <c r="AB25" i="1"/>
  <c r="AA25" i="1"/>
  <c r="Z25" i="1"/>
  <c r="V25" i="1"/>
  <c r="U25" i="1"/>
  <c r="T25" i="1"/>
  <c r="S25" i="1"/>
  <c r="AC24" i="1"/>
  <c r="AB24" i="1"/>
  <c r="AA24" i="1"/>
  <c r="Z24" i="1"/>
  <c r="V24" i="1"/>
  <c r="U24" i="1"/>
  <c r="T24" i="1"/>
  <c r="S24" i="1"/>
  <c r="AC23" i="1"/>
  <c r="AB23" i="1"/>
  <c r="AA23" i="1"/>
  <c r="Z23" i="1"/>
  <c r="V23" i="1"/>
  <c r="U23" i="1"/>
  <c r="T23" i="1"/>
  <c r="S23" i="1"/>
  <c r="AC22" i="1"/>
  <c r="AB22" i="1"/>
  <c r="AA22" i="1"/>
  <c r="Z22" i="1"/>
  <c r="V22" i="1"/>
  <c r="U22" i="1"/>
  <c r="T22" i="1"/>
  <c r="S22" i="1"/>
  <c r="AC21" i="1"/>
  <c r="AB21" i="1"/>
  <c r="AA21" i="1"/>
  <c r="Z21" i="1"/>
  <c r="V21" i="1"/>
  <c r="U21" i="1"/>
  <c r="T21" i="1"/>
  <c r="S21" i="1"/>
  <c r="AC20" i="1"/>
  <c r="AB20" i="1"/>
  <c r="AA20" i="1"/>
  <c r="Z20" i="1"/>
  <c r="V20" i="1"/>
  <c r="U20" i="1"/>
  <c r="T20" i="1"/>
  <c r="S20" i="1"/>
  <c r="AC19" i="1"/>
  <c r="AB19" i="1"/>
  <c r="AA19" i="1"/>
  <c r="Z19" i="1"/>
  <c r="V19" i="1"/>
  <c r="U19" i="1"/>
  <c r="T19" i="1"/>
  <c r="S19" i="1"/>
  <c r="AC18" i="1"/>
  <c r="AB18" i="1"/>
  <c r="AA18" i="1"/>
  <c r="Z18" i="1"/>
  <c r="V18" i="1"/>
  <c r="U18" i="1"/>
  <c r="T18" i="1"/>
  <c r="S18" i="1"/>
  <c r="AC17" i="1"/>
  <c r="AB17" i="1"/>
  <c r="AA17" i="1"/>
  <c r="Z17" i="1"/>
  <c r="V17" i="1"/>
  <c r="U17" i="1"/>
  <c r="T17" i="1"/>
  <c r="S17" i="1"/>
  <c r="AC16" i="1"/>
  <c r="AB16" i="1"/>
  <c r="AA16" i="1"/>
  <c r="Z16" i="1"/>
  <c r="V16" i="1"/>
  <c r="U16" i="1"/>
  <c r="T16" i="1"/>
  <c r="S16" i="1"/>
  <c r="AC15" i="1"/>
  <c r="AB15" i="1"/>
  <c r="AA15" i="1"/>
  <c r="Z15" i="1"/>
  <c r="V15" i="1"/>
  <c r="U15" i="1"/>
  <c r="T15" i="1"/>
  <c r="S15" i="1"/>
  <c r="AC14" i="1"/>
  <c r="AB14" i="1"/>
  <c r="AA14" i="1"/>
  <c r="Z14" i="1"/>
  <c r="V14" i="1"/>
  <c r="U14" i="1"/>
  <c r="T14" i="1"/>
  <c r="S14" i="1"/>
  <c r="AC13" i="1"/>
  <c r="AB13" i="1"/>
  <c r="AA13" i="1"/>
  <c r="Z13" i="1"/>
  <c r="V13" i="1"/>
  <c r="U13" i="1"/>
  <c r="T13" i="1"/>
  <c r="S13" i="1"/>
  <c r="AC12" i="1"/>
  <c r="AB12" i="1"/>
  <c r="AA12" i="1"/>
  <c r="Z12" i="1"/>
  <c r="V12" i="1"/>
  <c r="U12" i="1"/>
  <c r="T12" i="1"/>
  <c r="S12" i="1"/>
  <c r="AC11" i="1"/>
  <c r="AB11" i="1"/>
  <c r="AA11" i="1"/>
  <c r="Z11" i="1"/>
  <c r="V11" i="1"/>
  <c r="U11" i="1"/>
  <c r="T11" i="1"/>
  <c r="S11" i="1"/>
  <c r="AC10" i="1"/>
  <c r="AB10" i="1"/>
  <c r="AA10" i="1"/>
  <c r="Z10" i="1"/>
  <c r="V10" i="1"/>
  <c r="U10" i="1"/>
  <c r="T10" i="1"/>
  <c r="S10" i="1"/>
  <c r="AC9" i="1"/>
  <c r="AB9" i="1"/>
  <c r="AA9" i="1"/>
  <c r="Z9" i="1"/>
  <c r="V9" i="1"/>
  <c r="U9" i="1"/>
  <c r="T9" i="1"/>
  <c r="S9" i="1"/>
  <c r="F4" i="2"/>
  <c r="F5" i="2"/>
  <c r="F6" i="2"/>
  <c r="F7" i="2"/>
  <c r="F8" i="2"/>
  <c r="F9" i="2"/>
  <c r="F10" i="2"/>
  <c r="F11" i="2"/>
  <c r="F12" i="2"/>
  <c r="F3" i="2"/>
  <c r="F2" i="2"/>
  <c r="D5" i="2"/>
  <c r="D6" i="2"/>
  <c r="D7" i="2"/>
  <c r="D8" i="2"/>
  <c r="D9" i="2"/>
  <c r="D10" i="2"/>
  <c r="D11" i="2"/>
  <c r="D12" i="2"/>
  <c r="D4" i="2"/>
  <c r="D3" i="2"/>
  <c r="D2" i="2"/>
  <c r="AD36" i="1" l="1"/>
  <c r="AE36" i="1" s="1"/>
  <c r="P22" i="1"/>
  <c r="Q22" i="1" s="1"/>
  <c r="AD48" i="1"/>
  <c r="AD19" i="1"/>
  <c r="W17" i="1"/>
  <c r="W46" i="1"/>
  <c r="X46" i="1" s="1"/>
  <c r="W11" i="1"/>
  <c r="X11" i="1" s="1"/>
  <c r="W23" i="1"/>
  <c r="W12" i="1"/>
  <c r="X12" i="1" s="1"/>
  <c r="AD14" i="1"/>
  <c r="AD20" i="1"/>
  <c r="W24" i="1"/>
  <c r="P29" i="1"/>
  <c r="R29" i="1" s="1"/>
  <c r="W36" i="1"/>
  <c r="X36" i="1" s="1"/>
  <c r="P43" i="1"/>
  <c r="Q43" i="1" s="1"/>
  <c r="P51" i="1"/>
  <c r="Q51" i="1" s="1"/>
  <c r="AD16" i="1"/>
  <c r="AE16" i="1" s="1"/>
  <c r="P30" i="1"/>
  <c r="Q30" i="1" s="1"/>
  <c r="AD32" i="1"/>
  <c r="AD51" i="1"/>
  <c r="W10" i="1"/>
  <c r="W48" i="1"/>
  <c r="X48" i="1" s="1"/>
  <c r="W15" i="1"/>
  <c r="X15" i="1" s="1"/>
  <c r="W27" i="1"/>
  <c r="X27" i="1" s="1"/>
  <c r="AD29" i="1"/>
  <c r="AD47" i="1"/>
  <c r="AE47" i="1" s="1"/>
  <c r="W51" i="1"/>
  <c r="X51" i="1" s="1"/>
  <c r="W26" i="1"/>
  <c r="X26" i="1" s="1"/>
  <c r="AD28" i="1"/>
  <c r="AE28" i="1" s="1"/>
  <c r="P31" i="1"/>
  <c r="Q31" i="1" s="1"/>
  <c r="W44" i="1"/>
  <c r="W13" i="1"/>
  <c r="W31" i="1"/>
  <c r="AD40" i="1"/>
  <c r="P36" i="1"/>
  <c r="R36" i="1" s="1"/>
  <c r="P42" i="1"/>
  <c r="R42" i="1" s="1"/>
  <c r="W43" i="1"/>
  <c r="AD45" i="1"/>
  <c r="AE45" i="1" s="1"/>
  <c r="P25" i="1"/>
  <c r="R25" i="1" s="1"/>
  <c r="W28" i="1"/>
  <c r="AD39" i="1"/>
  <c r="W45" i="1"/>
  <c r="P32" i="1"/>
  <c r="Q32" i="1" s="1"/>
  <c r="AD31" i="1"/>
  <c r="W42" i="1"/>
  <c r="AD11" i="1"/>
  <c r="AD25" i="1"/>
  <c r="AD26" i="1"/>
  <c r="W33" i="1"/>
  <c r="P39" i="1"/>
  <c r="R39" i="1" s="1"/>
  <c r="P48" i="1"/>
  <c r="Q48" i="1" s="1"/>
  <c r="W50" i="1"/>
  <c r="X50" i="1" s="1"/>
  <c r="P40" i="1"/>
  <c r="Q40" i="1" s="1"/>
  <c r="W35" i="1"/>
  <c r="X35" i="1" s="1"/>
  <c r="P34" i="1"/>
  <c r="R34" i="1" s="1"/>
  <c r="P46" i="1"/>
  <c r="Q46" i="1" s="1"/>
  <c r="W21" i="1"/>
  <c r="X21" i="1" s="1"/>
  <c r="AD44" i="1"/>
  <c r="AE44" i="1" s="1"/>
  <c r="W14" i="1"/>
  <c r="X14" i="1" s="1"/>
  <c r="AD17" i="1"/>
  <c r="W39" i="1"/>
  <c r="X39" i="1" s="1"/>
  <c r="W47" i="1"/>
  <c r="P33" i="1"/>
  <c r="Q33" i="1" s="1"/>
  <c r="P21" i="1"/>
  <c r="R21" i="1" s="1"/>
  <c r="W49" i="1"/>
  <c r="AD23" i="1"/>
  <c r="W38" i="1"/>
  <c r="X38" i="1" s="1"/>
  <c r="P16" i="1"/>
  <c r="R16" i="1" s="1"/>
  <c r="P14" i="1"/>
  <c r="R14" i="1" s="1"/>
  <c r="P10" i="1"/>
  <c r="R10" i="1" s="1"/>
  <c r="P19" i="1"/>
  <c r="R19" i="1" s="1"/>
  <c r="P18" i="1"/>
  <c r="R18" i="1" s="1"/>
  <c r="X44" i="1"/>
  <c r="X24" i="1"/>
  <c r="P12" i="1"/>
  <c r="P15" i="1"/>
  <c r="W22" i="1"/>
  <c r="P26" i="1"/>
  <c r="AE32" i="1"/>
  <c r="AD34" i="1"/>
  <c r="AD12" i="1"/>
  <c r="AD15" i="1"/>
  <c r="W18" i="1"/>
  <c r="AD21" i="1"/>
  <c r="W25" i="1"/>
  <c r="W32" i="1"/>
  <c r="W41" i="1"/>
  <c r="AD43" i="1"/>
  <c r="AD46" i="1"/>
  <c r="AD49" i="1"/>
  <c r="AD30" i="1"/>
  <c r="P45" i="1"/>
  <c r="P23" i="1"/>
  <c r="P11" i="1"/>
  <c r="W20" i="1"/>
  <c r="AD22" i="1"/>
  <c r="P28" i="1"/>
  <c r="W34" i="1"/>
  <c r="P38" i="1"/>
  <c r="AD42" i="1"/>
  <c r="W16" i="1"/>
  <c r="AD18" i="1"/>
  <c r="AD33" i="1"/>
  <c r="Q36" i="1"/>
  <c r="W37" i="1"/>
  <c r="W40" i="1"/>
  <c r="P41" i="1"/>
  <c r="P13" i="1"/>
  <c r="AD13" i="1"/>
  <c r="P17" i="1"/>
  <c r="P27" i="1"/>
  <c r="W30" i="1"/>
  <c r="AD35" i="1"/>
  <c r="AD38" i="1"/>
  <c r="P44" i="1"/>
  <c r="P47" i="1"/>
  <c r="P50" i="1"/>
  <c r="AD10" i="1"/>
  <c r="P24" i="1"/>
  <c r="AD27" i="1"/>
  <c r="W29" i="1"/>
  <c r="W19" i="1"/>
  <c r="AD24" i="1"/>
  <c r="P35" i="1"/>
  <c r="AD41" i="1"/>
  <c r="P37" i="1"/>
  <c r="AD37" i="1"/>
  <c r="P20" i="1"/>
  <c r="P49" i="1"/>
  <c r="AD50" i="1"/>
  <c r="W9" i="1"/>
  <c r="Y9" i="1" s="1"/>
  <c r="AD9" i="1"/>
  <c r="AF9" i="1" s="1"/>
  <c r="P9" i="1"/>
  <c r="R22" i="1" l="1"/>
  <c r="AE20" i="1"/>
  <c r="AE48" i="1"/>
  <c r="AG48" i="1" s="1"/>
  <c r="X17" i="1"/>
  <c r="R30" i="1"/>
  <c r="AE19" i="1"/>
  <c r="Q29" i="1"/>
  <c r="AE51" i="1"/>
  <c r="AG51" i="1" s="1"/>
  <c r="X23" i="1"/>
  <c r="R43" i="1"/>
  <c r="AH36" i="1"/>
  <c r="AE14" i="1"/>
  <c r="AE40" i="1"/>
  <c r="R33" i="1"/>
  <c r="R51" i="1"/>
  <c r="Q21" i="1"/>
  <c r="X13" i="1"/>
  <c r="X45" i="1"/>
  <c r="X10" i="1"/>
  <c r="AE31" i="1"/>
  <c r="X47" i="1"/>
  <c r="R40" i="1"/>
  <c r="AE39" i="1"/>
  <c r="R32" i="1"/>
  <c r="AE29" i="1"/>
  <c r="AH14" i="1"/>
  <c r="Q42" i="1"/>
  <c r="X43" i="1"/>
  <c r="Q25" i="1"/>
  <c r="Q14" i="1"/>
  <c r="R31" i="1"/>
  <c r="AH39" i="1"/>
  <c r="R48" i="1"/>
  <c r="X28" i="1"/>
  <c r="Q39" i="1"/>
  <c r="AE17" i="1"/>
  <c r="X31" i="1"/>
  <c r="AE11" i="1"/>
  <c r="R46" i="1"/>
  <c r="X42" i="1"/>
  <c r="Q34" i="1"/>
  <c r="AE26" i="1"/>
  <c r="Q10" i="1"/>
  <c r="AG36" i="1"/>
  <c r="AE23" i="1"/>
  <c r="Q19" i="1"/>
  <c r="X49" i="1"/>
  <c r="AE25" i="1"/>
  <c r="X33" i="1"/>
  <c r="Q16" i="1"/>
  <c r="Q18" i="1"/>
  <c r="R49" i="1"/>
  <c r="Q49" i="1"/>
  <c r="R26" i="1"/>
  <c r="AH26" i="1" s="1"/>
  <c r="Q26" i="1"/>
  <c r="Q20" i="1"/>
  <c r="R20" i="1"/>
  <c r="AE27" i="1"/>
  <c r="AE46" i="1"/>
  <c r="AG46" i="1" s="1"/>
  <c r="AE37" i="1"/>
  <c r="R24" i="1"/>
  <c r="Q24" i="1"/>
  <c r="R23" i="1"/>
  <c r="AH23" i="1" s="1"/>
  <c r="Q23" i="1"/>
  <c r="AE43" i="1"/>
  <c r="X22" i="1"/>
  <c r="R37" i="1"/>
  <c r="Q37" i="1"/>
  <c r="AE13" i="1"/>
  <c r="AE10" i="1"/>
  <c r="AH10" i="1"/>
  <c r="Q15" i="1"/>
  <c r="R15" i="1"/>
  <c r="X40" i="1"/>
  <c r="R44" i="1"/>
  <c r="AH44" i="1" s="1"/>
  <c r="Q44" i="1"/>
  <c r="AG44" i="1" s="1"/>
  <c r="X34" i="1"/>
  <c r="AE21" i="1"/>
  <c r="AE49" i="1"/>
  <c r="R45" i="1"/>
  <c r="Q45" i="1"/>
  <c r="R38" i="1"/>
  <c r="Q38" i="1"/>
  <c r="R28" i="1"/>
  <c r="Q28" i="1"/>
  <c r="X18" i="1"/>
  <c r="R11" i="1"/>
  <c r="Q11" i="1"/>
  <c r="AE42" i="1"/>
  <c r="R12" i="1"/>
  <c r="Q12" i="1"/>
  <c r="Q47" i="1"/>
  <c r="AG47" i="1" s="1"/>
  <c r="R47" i="1"/>
  <c r="AH25" i="1"/>
  <c r="X25" i="1"/>
  <c r="X37" i="1"/>
  <c r="AE35" i="1"/>
  <c r="AE15" i="1"/>
  <c r="X41" i="1"/>
  <c r="Q50" i="1"/>
  <c r="R50" i="1"/>
  <c r="X32" i="1"/>
  <c r="AG32" i="1" s="1"/>
  <c r="AE41" i="1"/>
  <c r="R35" i="1"/>
  <c r="Q35" i="1"/>
  <c r="AE38" i="1"/>
  <c r="AE24" i="1"/>
  <c r="AE33" i="1"/>
  <c r="X19" i="1"/>
  <c r="AH19" i="1"/>
  <c r="X30" i="1"/>
  <c r="AE22" i="1"/>
  <c r="AE12" i="1"/>
  <c r="R41" i="1"/>
  <c r="Q41" i="1"/>
  <c r="Q27" i="1"/>
  <c r="R27" i="1"/>
  <c r="AE18" i="1"/>
  <c r="X20" i="1"/>
  <c r="AE30" i="1"/>
  <c r="AE34" i="1"/>
  <c r="AE50" i="1"/>
  <c r="AH29" i="1"/>
  <c r="X29" i="1"/>
  <c r="Q17" i="1"/>
  <c r="R17" i="1"/>
  <c r="AH17" i="1" s="1"/>
  <c r="X16" i="1"/>
  <c r="R13" i="1"/>
  <c r="Q13" i="1"/>
  <c r="R9" i="1"/>
  <c r="Q9" i="1"/>
  <c r="X9" i="1"/>
  <c r="AE9" i="1"/>
  <c r="AH27" i="1" l="1"/>
  <c r="AG31" i="1"/>
  <c r="AH46" i="1"/>
  <c r="AH47" i="1"/>
  <c r="AH43" i="1"/>
  <c r="AG14" i="1"/>
  <c r="AJ14" i="1" s="1"/>
  <c r="AK14" i="1" s="1"/>
  <c r="AH51" i="1"/>
  <c r="AJ51" i="1" s="1"/>
  <c r="AK51" i="1" s="1"/>
  <c r="AG28" i="1"/>
  <c r="AH16" i="1"/>
  <c r="AG17" i="1"/>
  <c r="AJ17" i="1" s="1"/>
  <c r="AK17" i="1" s="1"/>
  <c r="AG40" i="1"/>
  <c r="AH31" i="1"/>
  <c r="AG29" i="1"/>
  <c r="AJ29" i="1" s="1"/>
  <c r="AK29" i="1" s="1"/>
  <c r="AH48" i="1"/>
  <c r="AJ48" i="1" s="1"/>
  <c r="AK48" i="1" s="1"/>
  <c r="AG27" i="1"/>
  <c r="AH33" i="1"/>
  <c r="AG33" i="1"/>
  <c r="AJ33" i="1" s="1"/>
  <c r="AK33" i="1" s="1"/>
  <c r="AG45" i="1"/>
  <c r="AG43" i="1"/>
  <c r="AG35" i="1"/>
  <c r="AG11" i="1"/>
  <c r="AH21" i="1"/>
  <c r="AJ36" i="1"/>
  <c r="AK36" i="1" s="1"/>
  <c r="AG21" i="1"/>
  <c r="AH42" i="1"/>
  <c r="AG25" i="1"/>
  <c r="AJ25" i="1" s="1"/>
  <c r="AK25" i="1" s="1"/>
  <c r="AH40" i="1"/>
  <c r="AH24" i="1"/>
  <c r="AG39" i="1"/>
  <c r="AJ39" i="1" s="1"/>
  <c r="AK39" i="1" s="1"/>
  <c r="AJ46" i="1"/>
  <c r="AK46" i="1" s="1"/>
  <c r="AH32" i="1"/>
  <c r="AJ32" i="1" s="1"/>
  <c r="AK32" i="1" s="1"/>
  <c r="AJ44" i="1"/>
  <c r="AK44" i="1" s="1"/>
  <c r="AH49" i="1"/>
  <c r="AG26" i="1"/>
  <c r="AJ26" i="1" s="1"/>
  <c r="AK26" i="1" s="1"/>
  <c r="AH11" i="1"/>
  <c r="AG19" i="1"/>
  <c r="AJ19" i="1" s="1"/>
  <c r="AK19" i="1" s="1"/>
  <c r="AG38" i="1"/>
  <c r="AH35" i="1"/>
  <c r="AH12" i="1"/>
  <c r="AG10" i="1"/>
  <c r="AJ10" i="1" s="1"/>
  <c r="AK10" i="1" s="1"/>
  <c r="AH28" i="1"/>
  <c r="AJ28" i="1" s="1"/>
  <c r="AK28" i="1" s="1"/>
  <c r="AG42" i="1"/>
  <c r="AG50" i="1"/>
  <c r="AH45" i="1"/>
  <c r="AG16" i="1"/>
  <c r="AJ16" i="1" s="1"/>
  <c r="AK16" i="1" s="1"/>
  <c r="AG30" i="1"/>
  <c r="AG24" i="1"/>
  <c r="AJ47" i="1"/>
  <c r="AK47" i="1" s="1"/>
  <c r="AG12" i="1"/>
  <c r="AH38" i="1"/>
  <c r="AG22" i="1"/>
  <c r="AH30" i="1"/>
  <c r="AH13" i="1"/>
  <c r="AH15" i="1"/>
  <c r="AG18" i="1"/>
  <c r="AG23" i="1"/>
  <c r="AJ23" i="1" s="1"/>
  <c r="AK23" i="1" s="1"/>
  <c r="AG15" i="1"/>
  <c r="AG34" i="1"/>
  <c r="AH37" i="1"/>
  <c r="AH18" i="1"/>
  <c r="AG13" i="1"/>
  <c r="AH9" i="1"/>
  <c r="AG41" i="1"/>
  <c r="AH34" i="1"/>
  <c r="AH20" i="1"/>
  <c r="AG20" i="1"/>
  <c r="AH41" i="1"/>
  <c r="AH50" i="1"/>
  <c r="AG37" i="1"/>
  <c r="AH22" i="1"/>
  <c r="AG49" i="1"/>
  <c r="AG9" i="1"/>
  <c r="AJ45" i="1" l="1"/>
  <c r="AK45" i="1" s="1"/>
  <c r="AJ38" i="1"/>
  <c r="AK38" i="1" s="1"/>
  <c r="AJ31" i="1"/>
  <c r="AK31" i="1" s="1"/>
  <c r="AJ43" i="1"/>
  <c r="AK43" i="1" s="1"/>
  <c r="AJ27" i="1"/>
  <c r="AK27" i="1" s="1"/>
  <c r="AJ40" i="1"/>
  <c r="AK40" i="1" s="1"/>
  <c r="AJ11" i="1"/>
  <c r="AK11" i="1" s="1"/>
  <c r="AJ21" i="1"/>
  <c r="AK21" i="1" s="1"/>
  <c r="AJ42" i="1"/>
  <c r="AK42" i="1" s="1"/>
  <c r="AJ35" i="1"/>
  <c r="AK35" i="1" s="1"/>
  <c r="AJ49" i="1"/>
  <c r="AK49" i="1" s="1"/>
  <c r="AJ12" i="1"/>
  <c r="AK12" i="1" s="1"/>
  <c r="AJ24" i="1"/>
  <c r="AK24" i="1" s="1"/>
  <c r="AJ50" i="1"/>
  <c r="AK50" i="1" s="1"/>
  <c r="AJ37" i="1"/>
  <c r="AK37" i="1" s="1"/>
  <c r="AJ30" i="1"/>
  <c r="AK30" i="1" s="1"/>
  <c r="AJ34" i="1"/>
  <c r="AK34" i="1" s="1"/>
  <c r="AJ20" i="1"/>
  <c r="AK20" i="1" s="1"/>
  <c r="AJ18" i="1"/>
  <c r="AK18" i="1" s="1"/>
  <c r="AJ15" i="1"/>
  <c r="AK15" i="1" s="1"/>
  <c r="AJ22" i="1"/>
  <c r="AK22" i="1" s="1"/>
  <c r="AJ13" i="1"/>
  <c r="AK13" i="1" s="1"/>
  <c r="AJ9" i="1"/>
  <c r="AK9" i="1" s="1"/>
  <c r="AJ41" i="1"/>
  <c r="AK41" i="1" s="1"/>
</calcChain>
</file>

<file path=xl/sharedStrings.xml><?xml version="1.0" encoding="utf-8"?>
<sst xmlns="http://schemas.openxmlformats.org/spreadsheetml/2006/main" count="63" uniqueCount="39">
  <si>
    <t>Contrat</t>
  </si>
  <si>
    <t>NbJ Enfant 1</t>
  </si>
  <si>
    <t>Nbj Enfant2</t>
  </si>
  <si>
    <t>Nbj Enfant 3</t>
  </si>
  <si>
    <t>Nb enfants</t>
  </si>
  <si>
    <t>Nbj mixte</t>
  </si>
  <si>
    <t>Part 1</t>
  </si>
  <si>
    <t>Part 2</t>
  </si>
  <si>
    <t>Part 3</t>
  </si>
  <si>
    <t>SMIC HORAIRE</t>
  </si>
  <si>
    <t>NBJ mois</t>
  </si>
  <si>
    <t>Conv</t>
  </si>
  <si>
    <t>Retenu</t>
  </si>
  <si>
    <t>Ancienneté</t>
  </si>
  <si>
    <t>VP</t>
  </si>
  <si>
    <t>Smic mens</t>
  </si>
  <si>
    <t>Sujetion</t>
  </si>
  <si>
    <t>Coef 1</t>
  </si>
  <si>
    <t>Coef 2</t>
  </si>
  <si>
    <t>Coef 3</t>
  </si>
  <si>
    <t>Dif 2-1</t>
  </si>
  <si>
    <t>Dif 3-2</t>
  </si>
  <si>
    <t>Légale</t>
  </si>
  <si>
    <t>Rémunération</t>
  </si>
  <si>
    <t>Absence</t>
  </si>
  <si>
    <t>Rému.</t>
  </si>
  <si>
    <t>Total</t>
  </si>
  <si>
    <t>Ind.Absence</t>
  </si>
  <si>
    <t>Totaux</t>
  </si>
  <si>
    <t>Mixte</t>
  </si>
  <si>
    <t>Enf1</t>
  </si>
  <si>
    <t>Accueil permanent continu</t>
  </si>
  <si>
    <t>Anc.</t>
  </si>
  <si>
    <t>Salaire Majoration Sujetion</t>
  </si>
  <si>
    <t>Régularisation</t>
  </si>
  <si>
    <t>MATRICULE</t>
  </si>
  <si>
    <t>1.1.0</t>
  </si>
  <si>
    <t>V1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</si>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</sst>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1"/>
  <sheetViews>
    <sheetView tabSelected="1" topLeftCell="A8" workbookViewId="0">
      <pane xSplit="11" topLeftCell="L1" activePane="topRight" state="frozen"/>
      <selection pane="topRight" activeCell="H10" sqref="H10"/>
    </sheetView>
  </sheetViews>
  <sheetFormatPr baseColWidth="10" defaultColWidth="9.140625" defaultRowHeight="15" x14ac:dyDescent="0.25"/>
  <cols>
    <col min="1" max="1" width="13.7109375" bestFit="1" customWidth="1"/>
    <col min="2" max="2" width="8.42578125" bestFit="1" customWidth="1"/>
    <col min="3" max="3" width="8.42578125" hidden="1" customWidth="1"/>
    <col min="4" max="4" width="14.42578125" customWidth="1"/>
    <col min="5" max="5" width="11.28515625" bestFit="1" customWidth="1"/>
    <col min="6" max="6" width="10.7109375" bestFit="1" customWidth="1"/>
    <col min="7" max="7" width="11.85546875" bestFit="1" customWidth="1"/>
    <col min="8" max="8" width="11.28515625" bestFit="1" customWidth="1"/>
    <col min="9" max="9" width="11.7109375" bestFit="1" customWidth="1"/>
    <col min="11" max="11" width="11" customWidth="1"/>
    <col min="12" max="12" width="10.42578125" bestFit="1" customWidth="1"/>
    <col min="13" max="13" width="10.5703125" bestFit="1" customWidth="1"/>
    <col min="14" max="15" width="10.5703125" customWidth="1"/>
    <col min="33" max="33" width="13.7109375" bestFit="1" customWidth="1"/>
    <col min="34" max="34" width="12" bestFit="1" customWidth="1"/>
    <col min="35" max="35" width="12" customWidth="1"/>
    <col min="37" max="37" width="13.7109375" bestFit="1" customWidth="1"/>
  </cols>
  <sheetData>
    <row r="1" spans="1:37" hidden="1" x14ac:dyDescent="0.25">
      <c r="A1" t="s">
        <v>35</v>
      </c>
      <c r="B1" t="s">
        <v>38</v>
      </c>
      <c r="C1" t="s">
        <v>37</v>
      </c>
    </row>
    <row r="2" spans="1:37" x14ac:dyDescent="0.25">
      <c r="A2" t="s">
        <v>15</v>
      </c>
      <c r="B2">
        <v>1678.95</v>
      </c>
    </row>
    <row r="3" spans="1:37" x14ac:dyDescent="0.25">
      <c r="A3" t="s">
        <v>9</v>
      </c>
      <c r="B3">
        <v>11.07</v>
      </c>
      <c r="L3" s="1"/>
      <c r="M3" s="1"/>
      <c r="N3" s="1"/>
      <c r="O3" s="1"/>
      <c r="P3" s="1"/>
      <c r="Q3" s="1"/>
      <c r="R3" s="1"/>
    </row>
    <row r="4" spans="1:37" x14ac:dyDescent="0.25">
      <c r="A4" t="s">
        <v>10</v>
      </c>
      <c r="B4">
        <v>30</v>
      </c>
      <c r="L4" s="1"/>
      <c r="M4" s="1"/>
      <c r="N4" s="1"/>
      <c r="O4" s="1"/>
      <c r="P4" s="1"/>
      <c r="Q4" s="1"/>
      <c r="R4" s="1"/>
    </row>
    <row r="5" spans="1:37" x14ac:dyDescent="0.25">
      <c r="A5" t="s">
        <v>14</v>
      </c>
      <c r="B5">
        <v>3.82</v>
      </c>
      <c r="L5" s="1"/>
      <c r="M5" s="1"/>
      <c r="N5" s="1"/>
      <c r="O5" s="1"/>
      <c r="P5" s="1"/>
      <c r="Q5" s="1"/>
      <c r="R5" s="1"/>
    </row>
    <row r="6" spans="1:37" x14ac:dyDescent="0.25">
      <c r="A6" t="s">
        <v>16</v>
      </c>
      <c r="B6">
        <v>1.0921000000000001</v>
      </c>
      <c r="L6" s="5" t="s">
        <v>6</v>
      </c>
      <c r="M6" s="5"/>
      <c r="N6" s="5"/>
      <c r="O6" s="5"/>
      <c r="P6" s="5"/>
      <c r="Q6" s="5"/>
      <c r="R6" s="5"/>
      <c r="S6" s="5" t="s">
        <v>7</v>
      </c>
      <c r="T6" s="5"/>
      <c r="U6" s="5"/>
      <c r="V6" s="5"/>
      <c r="W6" s="5"/>
      <c r="X6" s="5"/>
      <c r="Y6" s="5"/>
      <c r="Z6" s="5" t="s">
        <v>8</v>
      </c>
      <c r="AA6" s="5"/>
      <c r="AB6" s="5"/>
      <c r="AC6" s="5"/>
      <c r="AD6" s="5"/>
      <c r="AE6" s="5"/>
      <c r="AF6" s="5"/>
      <c r="AG6" s="6" t="s">
        <v>28</v>
      </c>
      <c r="AH6" s="7"/>
      <c r="AI6" s="7"/>
      <c r="AJ6" s="7"/>
      <c r="AK6" s="7"/>
    </row>
    <row r="7" spans="1:37" x14ac:dyDescent="0.25">
      <c r="L7" s="4" t="s">
        <v>23</v>
      </c>
      <c r="M7" s="4"/>
      <c r="N7" s="4" t="s">
        <v>24</v>
      </c>
      <c r="O7" s="4"/>
      <c r="P7" s="4" t="s">
        <v>12</v>
      </c>
      <c r="Q7" s="4"/>
      <c r="R7" s="4"/>
      <c r="S7" s="4" t="s">
        <v>23</v>
      </c>
      <c r="T7" s="4"/>
      <c r="U7" s="4" t="s">
        <v>24</v>
      </c>
      <c r="V7" s="4"/>
      <c r="W7" s="4" t="s">
        <v>12</v>
      </c>
      <c r="X7" s="4"/>
      <c r="Y7" s="4"/>
      <c r="Z7" s="4" t="s">
        <v>23</v>
      </c>
      <c r="AA7" s="4"/>
      <c r="AB7" s="4" t="s">
        <v>24</v>
      </c>
      <c r="AC7" s="4"/>
      <c r="AD7" s="4" t="s">
        <v>12</v>
      </c>
      <c r="AE7" s="4"/>
      <c r="AF7" s="4"/>
      <c r="AG7" s="8"/>
      <c r="AH7" s="9"/>
      <c r="AI7" s="9"/>
      <c r="AJ7" s="9"/>
      <c r="AK7" s="9"/>
    </row>
    <row r="8" spans="1:37" ht="45.75" customHeight="1" x14ac:dyDescent="0.25">
      <c r="A8" s="3" t="s">
        <v>35</v>
      </c>
      <c r="B8" s="2" t="s">
        <v>0</v>
      </c>
      <c r="C8" s="2" t="s">
        <v>37</v>
      </c>
      <c r="D8" s="3" t="s">
        <v>31</v>
      </c>
      <c r="E8" s="2" t="s">
        <v>32</v>
      </c>
      <c r="F8" s="2" t="s">
        <v>4</v>
      </c>
      <c r="G8" s="2" t="s">
        <v>1</v>
      </c>
      <c r="H8" s="2" t="s">
        <v>2</v>
      </c>
      <c r="I8" s="2" t="s">
        <v>3</v>
      </c>
      <c r="J8" s="2" t="s">
        <v>5</v>
      </c>
      <c r="K8" s="3" t="s">
        <v>33</v>
      </c>
      <c r="L8" s="2" t="s">
        <v>22</v>
      </c>
      <c r="M8" s="2" t="s">
        <v>11</v>
      </c>
      <c r="N8" s="2" t="s">
        <v>22</v>
      </c>
      <c r="O8" s="2" t="s">
        <v>11</v>
      </c>
      <c r="P8" s="2"/>
      <c r="Q8" s="2" t="s">
        <v>25</v>
      </c>
      <c r="R8" s="2" t="s">
        <v>24</v>
      </c>
      <c r="S8" s="2" t="s">
        <v>22</v>
      </c>
      <c r="T8" s="2" t="s">
        <v>11</v>
      </c>
      <c r="U8" s="2" t="s">
        <v>22</v>
      </c>
      <c r="V8" s="2" t="s">
        <v>11</v>
      </c>
      <c r="W8" s="2"/>
      <c r="X8" s="2" t="s">
        <v>25</v>
      </c>
      <c r="Y8" s="2" t="s">
        <v>24</v>
      </c>
      <c r="Z8" s="2" t="s">
        <v>22</v>
      </c>
      <c r="AA8" s="2" t="s">
        <v>11</v>
      </c>
      <c r="AB8" s="2" t="s">
        <v>22</v>
      </c>
      <c r="AC8" s="2" t="s">
        <v>11</v>
      </c>
      <c r="AD8" s="2"/>
      <c r="AE8" s="2" t="s">
        <v>25</v>
      </c>
      <c r="AF8" s="2" t="s">
        <v>24</v>
      </c>
      <c r="AG8" s="2" t="s">
        <v>23</v>
      </c>
      <c r="AH8" s="2" t="s">
        <v>27</v>
      </c>
      <c r="AI8" s="2" t="s">
        <v>29</v>
      </c>
      <c r="AJ8" s="2" t="s">
        <v>26</v>
      </c>
      <c r="AK8" s="2" t="s">
        <v>34</v>
      </c>
    </row>
    <row r="9" spans="1:37" x14ac:dyDescent="0.25">
      <c r="A9">
        <v>30683</v>
      </c>
      <c r="B9" t="s">
        <v>36</v>
      </c>
      <c r="C9">
        <v>1072.2799999999997</v>
      </c>
      <c r="D9" t="b">
        <v>1</v>
      </c>
      <c r="E9">
        <v>0</v>
      </c>
      <c r="F9">
        <v>1</v>
      </c>
      <c r="G9">
        <v>30</v>
      </c>
      <c r="H9">
        <v>0</v>
      </c>
      <c r="J9">
        <v>0</v>
      </c>
      <c r="K9">
        <v>2103.3000000000002</v>
      </c>
      <c r="L9">
        <f t="shared" ref="L9:L51" si="0">ROUND(IF($G9=0,0,IF($D9,$G9/NBJMOIS*SMICMENS,0)),2)</f>
        <v>1678.95</v>
      </c>
      <c r="M9">
        <f>ROUND(IF($G9=0,0,IF($D9,IF($G9&lt;16,$G9,26)/26*VP*SUJETION*VLOOKUP($E9,ANC!A$2:B$12,2,TRUE),0)),2)</f>
        <v>1230.69</v>
      </c>
      <c r="N9">
        <f t="shared" ref="N9:N51" si="1">IF(ISBLANK(A9),0,IF($D9,ROUND(IF($G9=NBJMOIS,0,(NBJMOIS-$G9)/NBJMOIS)*0.8*SMICMENS,2),0))</f>
        <v>0</v>
      </c>
      <c r="O9">
        <f t="shared" ref="O9:O51" si="2">IF(ISBLANK(A9),0,IF($D9,ROUND(IF($G9&gt;16,0,(NBJMOIS-$G9)/NBJMOIS)*0.8*SMICMENS,2),0))</f>
        <v>0</v>
      </c>
      <c r="P9" t="str">
        <f>IF(L9+N9&gt;M9+O9,"LEGALE","CONV")</f>
        <v>LEGALE</v>
      </c>
      <c r="Q9">
        <f t="shared" ref="Q9:Q51" si="3">IF($D9,IF($P9="LEGALE",L9,M9),ROUND(5.06*SMICHOR*G9,2))</f>
        <v>1678.95</v>
      </c>
      <c r="R9">
        <f t="shared" ref="R9:R51" si="4">IF($D9,IF($P9="LEGALE",N9,O9),0)</f>
        <v>0</v>
      </c>
      <c r="S9">
        <f t="shared" ref="S9:S51" si="5">IF($D9,ROUND(IF($H9=0,0,IF($D9,$H9/NBJMOIS*70*SMICHOR,0)),2),0)</f>
        <v>0</v>
      </c>
      <c r="T9">
        <f>IF($D9,ROUND(IF($H9=0,0,IF($D9,IF($H9&lt;16,$H9,26)/26*VP*SUJETION*VLOOKUP($E9,ANC!$A$2:$D$12,4,TRUE),0)),2),0)</f>
        <v>0</v>
      </c>
      <c r="U9">
        <f t="shared" ref="U9:V28" si="6">IF($D9,ROUND(IF($H9=0,0,(NBJMOIS-$H9)/NBJMOIS*0.8*70*SMICHOR),2),0)</f>
        <v>0</v>
      </c>
      <c r="V9">
        <f t="shared" si="6"/>
        <v>0</v>
      </c>
      <c r="W9" t="str">
        <f>IF(S9+U9&gt;T9+V9,"LEGALE","CONV")</f>
        <v>CONV</v>
      </c>
      <c r="X9">
        <f t="shared" ref="X9:X51" si="7">IF($D9,IF($W9="LEGALE",S9,T9),ROUND(5.06*SMICHOR*H9,2))</f>
        <v>0</v>
      </c>
      <c r="Y9">
        <f>IF($D9,IF($W9="LEGALE",U9,V9),0)</f>
        <v>0</v>
      </c>
      <c r="Z9">
        <f t="shared" ref="Z9:Z51" si="8">IF($D9,ROUND(IF($I9=0,0,IF($D9,$I9/NBJMOIS*70*SMICHOR,0)),2),0)</f>
        <v>0</v>
      </c>
      <c r="AA9">
        <f>IF($D9,ROUND(IF($I9=0,0,IF($D9,IF($I9&lt;16,$I9,26)/26*VP*SUJETION*VLOOKUP($E9,ANC!$A$2:$D$12,4,TRUE),0)),2),0)</f>
        <v>0</v>
      </c>
      <c r="AB9">
        <f t="shared" ref="AB9:AC28" si="9">IF($D9,ROUND(IF($I9=0,0,(NBJMOIS-$I9)/NBJMOIS*0.8*70*SMICHOR),2),0)</f>
        <v>0</v>
      </c>
      <c r="AC9">
        <f t="shared" si="9"/>
        <v>0</v>
      </c>
      <c r="AD9" t="str">
        <f>IF(Z9+AB9&gt;AA9+AC9,"LEGALE","CONV")</f>
        <v>CONV</v>
      </c>
      <c r="AE9">
        <f t="shared" ref="AE9:AE51" si="10">IF($D9,IF($AD9="LEGALE",Z9,AA9),ROUND(5.06*SMICHOR*I9,2))</f>
        <v>0</v>
      </c>
      <c r="AF9">
        <f>IF($D9,IF($AD9="LEGALE",AB9,AC9),0)</f>
        <v>0</v>
      </c>
      <c r="AG9">
        <f>Q9+X9+AE9</f>
        <v>1678.95</v>
      </c>
      <c r="AH9">
        <f>R9+Y9+AF9</f>
        <v>0</v>
      </c>
      <c r="AI9">
        <f>IF(ISBLANK(A9),0,ROUND(J9/26*VP*SUJETION*VLOOKUP($E9,ANC!A2:G12,7,TRUE),2))</f>
        <v>0</v>
      </c>
      <c r="AJ9">
        <f>AG9+AH9+AI9</f>
        <v>1678.95</v>
      </c>
      <c r="AK9">
        <f>AJ9-K9</f>
        <v>-424.35000000000014</v>
      </c>
    </row>
    <row r="10" spans="1:37" x14ac:dyDescent="0.25">
      <c r="D10" t="b">
        <v>1</v>
      </c>
      <c r="E10">
        <v>0</v>
      </c>
      <c r="F10">
        <v>0</v>
      </c>
      <c r="G10">
        <v>0</v>
      </c>
      <c r="H10">
        <v>0</v>
      </c>
      <c r="J10">
        <v>0</v>
      </c>
      <c r="L10">
        <f t="shared" si="0"/>
        <v>0</v>
      </c>
      <c r="M10">
        <f>ROUND(IF($G10=0,0,IF($D10,IF($G10&lt;16,$G10,26)/26*VP*SUJETION*VLOOKUP($E10,ANC!A$2:B$12,2,TRUE),0)),2)</f>
        <v>0</v>
      </c>
      <c r="N10">
        <f t="shared" si="1"/>
        <v>0</v>
      </c>
      <c r="O10">
        <f t="shared" si="2"/>
        <v>0</v>
      </c>
      <c r="P10" t="str">
        <f t="shared" ref="P10:P51" si="11">IF(L10+N10&gt;M10+O10,"LEGALE","CONV")</f>
        <v>CONV</v>
      </c>
      <c r="Q10">
        <f t="shared" si="3"/>
        <v>0</v>
      </c>
      <c r="R10">
        <f t="shared" si="4"/>
        <v>0</v>
      </c>
      <c r="S10">
        <f t="shared" si="5"/>
        <v>0</v>
      </c>
      <c r="T10">
        <f>IF($D10,ROUND(IF($H10=0,0,IF($D10,IF($H10&lt;16,$H10,26)/26*VP*SUJETION*VLOOKUP($E10,ANC!$A$2:$D$12,4,TRUE),0)),2),0)</f>
        <v>0</v>
      </c>
      <c r="U10">
        <f t="shared" si="6"/>
        <v>0</v>
      </c>
      <c r="V10">
        <f t="shared" si="6"/>
        <v>0</v>
      </c>
      <c r="W10" t="str">
        <f t="shared" ref="W10:W51" si="12">IF(S10+U10&gt;T10+V10,"LEGALE","CONV")</f>
        <v>CONV</v>
      </c>
      <c r="X10">
        <f t="shared" si="7"/>
        <v>0</v>
      </c>
      <c r="Y10">
        <f t="shared" ref="Y10:Y51" si="13">IF($D10,IF($W10="LEGALE",U10,V10),0)</f>
        <v>0</v>
      </c>
      <c r="Z10">
        <f t="shared" si="8"/>
        <v>0</v>
      </c>
      <c r="AA10">
        <f>IF($D10,ROUND(IF($I10=0,0,IF($D10,IF($I10&lt;16,$I10,26)/26*VP*SUJETION*VLOOKUP($E10,ANC!$A$2:$D$12,4,TRUE),0)),2),0)</f>
        <v>0</v>
      </c>
      <c r="AB10">
        <f t="shared" si="9"/>
        <v>0</v>
      </c>
      <c r="AC10">
        <f t="shared" si="9"/>
        <v>0</v>
      </c>
      <c r="AD10" t="str">
        <f t="shared" ref="AD10:AD51" si="14">IF(Z10+AB10&gt;AA10+AC10,"LEGALE","CONV")</f>
        <v>CONV</v>
      </c>
      <c r="AE10">
        <f t="shared" si="10"/>
        <v>0</v>
      </c>
      <c r="AF10">
        <f t="shared" ref="AF10:AF51" si="15">IF($D10,IF($AD10="LEGALE",AB10,AC10),0)</f>
        <v>0</v>
      </c>
      <c r="AG10">
        <f t="shared" ref="AG10:AG51" si="16">Q10+X10+AE10</f>
        <v>0</v>
      </c>
      <c r="AH10">
        <f t="shared" ref="AH10:AH51" si="17">R10+Y10+AF10</f>
        <v>0</v>
      </c>
      <c r="AI10">
        <f>IF(ISBLANK(A10),0,ROUND(J10/26*VP*SUJETION*VLOOKUP($E10,ANC!A3:G13,7,TRUE),2))</f>
        <v>0</v>
      </c>
      <c r="AJ10">
        <f t="shared" ref="AJ10:AJ51" si="18">AG10+AH10+AI10</f>
        <v>0</v>
      </c>
      <c r="AK10">
        <f t="shared" ref="AK10:AK51" si="19">AJ10-K10</f>
        <v>0</v>
      </c>
    </row>
    <row r="11" spans="1:37" x14ac:dyDescent="0.25">
      <c r="D11" t="b">
        <v>1</v>
      </c>
      <c r="E11">
        <v>0</v>
      </c>
      <c r="F11">
        <v>0</v>
      </c>
      <c r="G11">
        <v>0</v>
      </c>
      <c r="H11">
        <v>0</v>
      </c>
      <c r="J11">
        <v>0</v>
      </c>
      <c r="L11">
        <f t="shared" si="0"/>
        <v>0</v>
      </c>
      <c r="M11">
        <f>ROUND(IF($G11=0,0,IF($D11,IF($G11&lt;16,$G11,26)/26*VP*SUJETION*VLOOKUP($E11,ANC!A$2:B$12,2,TRUE),0)),2)</f>
        <v>0</v>
      </c>
      <c r="N11">
        <f t="shared" si="1"/>
        <v>0</v>
      </c>
      <c r="O11">
        <f t="shared" si="2"/>
        <v>0</v>
      </c>
      <c r="P11" t="str">
        <f t="shared" si="11"/>
        <v>CONV</v>
      </c>
      <c r="Q11">
        <f t="shared" si="3"/>
        <v>0</v>
      </c>
      <c r="R11">
        <f t="shared" si="4"/>
        <v>0</v>
      </c>
      <c r="S11">
        <f t="shared" si="5"/>
        <v>0</v>
      </c>
      <c r="T11">
        <f>IF($D11,ROUND(IF($H11=0,0,IF($D11,IF($H11&lt;16,$H11,26)/26*VP*SUJETION*VLOOKUP($E11,ANC!$A$2:$D$12,4,TRUE),0)),2),0)</f>
        <v>0</v>
      </c>
      <c r="U11">
        <f t="shared" si="6"/>
        <v>0</v>
      </c>
      <c r="V11">
        <f t="shared" si="6"/>
        <v>0</v>
      </c>
      <c r="W11" t="str">
        <f t="shared" si="12"/>
        <v>CONV</v>
      </c>
      <c r="X11">
        <f t="shared" si="7"/>
        <v>0</v>
      </c>
      <c r="Y11">
        <f t="shared" si="13"/>
        <v>0</v>
      </c>
      <c r="Z11">
        <f t="shared" si="8"/>
        <v>0</v>
      </c>
      <c r="AA11">
        <f>IF($D11,ROUND(IF($I11=0,0,IF($D11,IF($I11&lt;16,$I11,26)/26*VP*SUJETION*VLOOKUP($E11,ANC!$A$2:$D$12,4,TRUE),0)),2),0)</f>
        <v>0</v>
      </c>
      <c r="AB11">
        <f t="shared" si="9"/>
        <v>0</v>
      </c>
      <c r="AC11">
        <f t="shared" si="9"/>
        <v>0</v>
      </c>
      <c r="AD11" t="str">
        <f t="shared" si="14"/>
        <v>CONV</v>
      </c>
      <c r="AE11">
        <f t="shared" si="10"/>
        <v>0</v>
      </c>
      <c r="AF11">
        <f t="shared" si="15"/>
        <v>0</v>
      </c>
      <c r="AG11">
        <f t="shared" si="16"/>
        <v>0</v>
      </c>
      <c r="AH11">
        <f t="shared" si="17"/>
        <v>0</v>
      </c>
      <c r="AI11">
        <f>IF(ISBLANK(A11),0,ROUND(J11/26*VP*SUJETION*VLOOKUP($E11,ANC!A4:G14,7,TRUE),2))</f>
        <v>0</v>
      </c>
      <c r="AJ11">
        <f t="shared" si="18"/>
        <v>0</v>
      </c>
      <c r="AK11">
        <f t="shared" si="19"/>
        <v>0</v>
      </c>
    </row>
    <row r="12" spans="1:37" x14ac:dyDescent="0.25">
      <c r="D12" t="b">
        <v>1</v>
      </c>
      <c r="E12">
        <v>0</v>
      </c>
      <c r="F12">
        <v>0</v>
      </c>
      <c r="G12">
        <v>0</v>
      </c>
      <c r="H12">
        <v>0</v>
      </c>
      <c r="J12">
        <v>0</v>
      </c>
      <c r="L12">
        <f t="shared" si="0"/>
        <v>0</v>
      </c>
      <c r="M12">
        <f>ROUND(IF($G12=0,0,IF($D12,IF($G12&lt;16,$G12,26)/26*VP*SUJETION*VLOOKUP($E12,ANC!A$2:B$12,2,TRUE),0)),2)</f>
        <v>0</v>
      </c>
      <c r="N12">
        <f t="shared" si="1"/>
        <v>0</v>
      </c>
      <c r="O12">
        <f t="shared" si="2"/>
        <v>0</v>
      </c>
      <c r="P12" t="str">
        <f t="shared" si="11"/>
        <v>CONV</v>
      </c>
      <c r="Q12">
        <f t="shared" si="3"/>
        <v>0</v>
      </c>
      <c r="R12">
        <f t="shared" si="4"/>
        <v>0</v>
      </c>
      <c r="S12">
        <f t="shared" si="5"/>
        <v>0</v>
      </c>
      <c r="T12">
        <f>IF($D12,ROUND(IF($H12=0,0,IF($D12,IF($H12&lt;16,$H12,26)/26*VP*SUJETION*VLOOKUP($E12,ANC!$A$2:$D$12,4,TRUE),0)),2),0)</f>
        <v>0</v>
      </c>
      <c r="U12">
        <f t="shared" si="6"/>
        <v>0</v>
      </c>
      <c r="V12">
        <f t="shared" si="6"/>
        <v>0</v>
      </c>
      <c r="W12" t="str">
        <f t="shared" si="12"/>
        <v>CONV</v>
      </c>
      <c r="X12">
        <f t="shared" si="7"/>
        <v>0</v>
      </c>
      <c r="Y12">
        <f t="shared" si="13"/>
        <v>0</v>
      </c>
      <c r="Z12">
        <f t="shared" si="8"/>
        <v>0</v>
      </c>
      <c r="AA12">
        <f>IF($D12,ROUND(IF($I12=0,0,IF($D12,IF($I12&lt;16,$I12,26)/26*VP*SUJETION*VLOOKUP($E12,ANC!$A$2:$D$12,4,TRUE),0)),2),0)</f>
        <v>0</v>
      </c>
      <c r="AB12">
        <f t="shared" si="9"/>
        <v>0</v>
      </c>
      <c r="AC12">
        <f t="shared" si="9"/>
        <v>0</v>
      </c>
      <c r="AD12" t="str">
        <f t="shared" si="14"/>
        <v>CONV</v>
      </c>
      <c r="AE12">
        <f t="shared" si="10"/>
        <v>0</v>
      </c>
      <c r="AF12">
        <f t="shared" si="15"/>
        <v>0</v>
      </c>
      <c r="AG12">
        <f t="shared" si="16"/>
        <v>0</v>
      </c>
      <c r="AH12">
        <f t="shared" si="17"/>
        <v>0</v>
      </c>
      <c r="AI12">
        <f>IF(ISBLANK(A12),0,ROUND(J12/26*VP*SUJETION*VLOOKUP($E12,ANC!A5:G15,7,TRUE),2))</f>
        <v>0</v>
      </c>
      <c r="AJ12">
        <f t="shared" si="18"/>
        <v>0</v>
      </c>
      <c r="AK12">
        <f t="shared" si="19"/>
        <v>0</v>
      </c>
    </row>
    <row r="13" spans="1:37" x14ac:dyDescent="0.25">
      <c r="D13" t="b">
        <v>1</v>
      </c>
      <c r="E13">
        <v>0</v>
      </c>
      <c r="F13">
        <v>0</v>
      </c>
      <c r="G13">
        <v>0</v>
      </c>
      <c r="H13">
        <v>0</v>
      </c>
      <c r="J13">
        <v>0</v>
      </c>
      <c r="L13">
        <f t="shared" si="0"/>
        <v>0</v>
      </c>
      <c r="M13">
        <f>ROUND(IF($G13=0,0,IF($D13,IF($G13&lt;16,$G13,26)/26*VP*SUJETION*VLOOKUP($E13,ANC!A$2:B$12,2,TRUE),0)),2)</f>
        <v>0</v>
      </c>
      <c r="N13">
        <f t="shared" si="1"/>
        <v>0</v>
      </c>
      <c r="O13">
        <f t="shared" si="2"/>
        <v>0</v>
      </c>
      <c r="P13" t="str">
        <f t="shared" si="11"/>
        <v>CONV</v>
      </c>
      <c r="Q13">
        <f t="shared" si="3"/>
        <v>0</v>
      </c>
      <c r="R13">
        <f t="shared" si="4"/>
        <v>0</v>
      </c>
      <c r="S13">
        <f t="shared" si="5"/>
        <v>0</v>
      </c>
      <c r="T13">
        <f>IF($D13,ROUND(IF($H13=0,0,IF($D13,IF($H13&lt;16,$H13,26)/26*VP*SUJETION*VLOOKUP($E13,ANC!$A$2:$D$12,4,TRUE),0)),2),0)</f>
        <v>0</v>
      </c>
      <c r="U13">
        <f t="shared" si="6"/>
        <v>0</v>
      </c>
      <c r="V13">
        <f t="shared" si="6"/>
        <v>0</v>
      </c>
      <c r="W13" t="str">
        <f t="shared" si="12"/>
        <v>CONV</v>
      </c>
      <c r="X13">
        <f t="shared" si="7"/>
        <v>0</v>
      </c>
      <c r="Y13">
        <f t="shared" si="13"/>
        <v>0</v>
      </c>
      <c r="Z13">
        <f t="shared" si="8"/>
        <v>0</v>
      </c>
      <c r="AA13">
        <f>IF($D13,ROUND(IF($I13=0,0,IF($D13,IF($I13&lt;16,$I13,26)/26*VP*SUJETION*VLOOKUP($E13,ANC!$A$2:$D$12,4,TRUE),0)),2),0)</f>
        <v>0</v>
      </c>
      <c r="AB13">
        <f t="shared" si="9"/>
        <v>0</v>
      </c>
      <c r="AC13">
        <f t="shared" si="9"/>
        <v>0</v>
      </c>
      <c r="AD13" t="str">
        <f t="shared" si="14"/>
        <v>CONV</v>
      </c>
      <c r="AE13">
        <f t="shared" si="10"/>
        <v>0</v>
      </c>
      <c r="AF13">
        <f t="shared" si="15"/>
        <v>0</v>
      </c>
      <c r="AG13">
        <f t="shared" si="16"/>
        <v>0</v>
      </c>
      <c r="AH13">
        <f t="shared" si="17"/>
        <v>0</v>
      </c>
      <c r="AI13">
        <f>IF(ISBLANK(A13),0,ROUND(J13/26*VP*SUJETION*VLOOKUP($E13,ANC!A6:G16,7,TRUE),2))</f>
        <v>0</v>
      </c>
      <c r="AJ13">
        <f t="shared" si="18"/>
        <v>0</v>
      </c>
      <c r="AK13">
        <f t="shared" si="19"/>
        <v>0</v>
      </c>
    </row>
    <row r="14" spans="1:37" x14ac:dyDescent="0.25">
      <c r="D14" t="b">
        <v>1</v>
      </c>
      <c r="E14">
        <v>0</v>
      </c>
      <c r="F14">
        <v>0</v>
      </c>
      <c r="G14">
        <v>0</v>
      </c>
      <c r="H14">
        <v>0</v>
      </c>
      <c r="J14">
        <v>0</v>
      </c>
      <c r="L14">
        <f t="shared" si="0"/>
        <v>0</v>
      </c>
      <c r="M14">
        <f>ROUND(IF($G14=0,0,IF($D14,IF($G14&lt;16,$G14,26)/26*VP*SUJETION*VLOOKUP($E14,ANC!A$2:B$12,2,TRUE),0)),2)</f>
        <v>0</v>
      </c>
      <c r="N14">
        <f t="shared" si="1"/>
        <v>0</v>
      </c>
      <c r="O14">
        <f t="shared" si="2"/>
        <v>0</v>
      </c>
      <c r="P14" t="str">
        <f t="shared" si="11"/>
        <v>CONV</v>
      </c>
      <c r="Q14">
        <f t="shared" si="3"/>
        <v>0</v>
      </c>
      <c r="R14">
        <f t="shared" si="4"/>
        <v>0</v>
      </c>
      <c r="S14">
        <f t="shared" si="5"/>
        <v>0</v>
      </c>
      <c r="T14">
        <f>IF($D14,ROUND(IF($H14=0,0,IF($D14,IF($H14&lt;16,$H14,26)/26*VP*SUJETION*VLOOKUP($E14,ANC!$A$2:$D$12,4,TRUE),0)),2),0)</f>
        <v>0</v>
      </c>
      <c r="U14">
        <f t="shared" si="6"/>
        <v>0</v>
      </c>
      <c r="V14">
        <f t="shared" si="6"/>
        <v>0</v>
      </c>
      <c r="W14" t="str">
        <f t="shared" si="12"/>
        <v>CONV</v>
      </c>
      <c r="X14">
        <f t="shared" si="7"/>
        <v>0</v>
      </c>
      <c r="Y14">
        <f t="shared" si="13"/>
        <v>0</v>
      </c>
      <c r="Z14">
        <f t="shared" si="8"/>
        <v>0</v>
      </c>
      <c r="AA14">
        <f>IF($D14,ROUND(IF($I14=0,0,IF($D14,IF($I14&lt;16,$I14,26)/26*VP*SUJETION*VLOOKUP($E14,ANC!$A$2:$D$12,4,TRUE),0)),2),0)</f>
        <v>0</v>
      </c>
      <c r="AB14">
        <f t="shared" si="9"/>
        <v>0</v>
      </c>
      <c r="AC14">
        <f t="shared" si="9"/>
        <v>0</v>
      </c>
      <c r="AD14" t="str">
        <f t="shared" si="14"/>
        <v>CONV</v>
      </c>
      <c r="AE14">
        <f t="shared" si="10"/>
        <v>0</v>
      </c>
      <c r="AF14">
        <f t="shared" si="15"/>
        <v>0</v>
      </c>
      <c r="AG14">
        <f t="shared" si="16"/>
        <v>0</v>
      </c>
      <c r="AH14">
        <f t="shared" si="17"/>
        <v>0</v>
      </c>
      <c r="AI14">
        <f>IF(ISBLANK(A14),0,ROUND(J14/26*VP*SUJETION*VLOOKUP($E14,ANC!A7:G17,7,TRUE),2))</f>
        <v>0</v>
      </c>
      <c r="AJ14">
        <f t="shared" si="18"/>
        <v>0</v>
      </c>
      <c r="AK14">
        <f t="shared" si="19"/>
        <v>0</v>
      </c>
    </row>
    <row r="15" spans="1:37" x14ac:dyDescent="0.25">
      <c r="D15" t="b">
        <v>1</v>
      </c>
      <c r="E15">
        <v>0</v>
      </c>
      <c r="F15">
        <v>0</v>
      </c>
      <c r="G15">
        <v>0</v>
      </c>
      <c r="H15">
        <v>0</v>
      </c>
      <c r="J15">
        <v>0</v>
      </c>
      <c r="L15">
        <f t="shared" si="0"/>
        <v>0</v>
      </c>
      <c r="M15">
        <f>ROUND(IF($G15=0,0,IF($D15,IF($G15&lt;16,$G15,26)/26*VP*SUJETION*VLOOKUP($E15,ANC!A$2:B$12,2,TRUE),0)),2)</f>
        <v>0</v>
      </c>
      <c r="N15">
        <f t="shared" si="1"/>
        <v>0</v>
      </c>
      <c r="O15">
        <f t="shared" si="2"/>
        <v>0</v>
      </c>
      <c r="P15" t="str">
        <f t="shared" si="11"/>
        <v>CONV</v>
      </c>
      <c r="Q15">
        <f t="shared" si="3"/>
        <v>0</v>
      </c>
      <c r="R15">
        <f t="shared" si="4"/>
        <v>0</v>
      </c>
      <c r="S15">
        <f t="shared" si="5"/>
        <v>0</v>
      </c>
      <c r="T15">
        <f>IF($D15,ROUND(IF($H15=0,0,IF($D15,IF($H15&lt;16,$H15,26)/26*VP*SUJETION*VLOOKUP($E15,ANC!$A$2:$D$12,4,TRUE),0)),2),0)</f>
        <v>0</v>
      </c>
      <c r="U15">
        <f t="shared" si="6"/>
        <v>0</v>
      </c>
      <c r="V15">
        <f t="shared" si="6"/>
        <v>0</v>
      </c>
      <c r="W15" t="str">
        <f t="shared" si="12"/>
        <v>CONV</v>
      </c>
      <c r="X15">
        <f t="shared" si="7"/>
        <v>0</v>
      </c>
      <c r="Y15">
        <f t="shared" si="13"/>
        <v>0</v>
      </c>
      <c r="Z15">
        <f t="shared" si="8"/>
        <v>0</v>
      </c>
      <c r="AA15">
        <f>IF($D15,ROUND(IF($I15=0,0,IF($D15,IF($I15&lt;16,$I15,26)/26*VP*SUJETION*VLOOKUP($E15,ANC!$A$2:$D$12,4,TRUE),0)),2),0)</f>
        <v>0</v>
      </c>
      <c r="AB15">
        <f t="shared" si="9"/>
        <v>0</v>
      </c>
      <c r="AC15">
        <f t="shared" si="9"/>
        <v>0</v>
      </c>
      <c r="AD15" t="str">
        <f t="shared" si="14"/>
        <v>CONV</v>
      </c>
      <c r="AE15">
        <f t="shared" si="10"/>
        <v>0</v>
      </c>
      <c r="AF15">
        <f t="shared" si="15"/>
        <v>0</v>
      </c>
      <c r="AG15">
        <f t="shared" si="16"/>
        <v>0</v>
      </c>
      <c r="AH15">
        <f t="shared" si="17"/>
        <v>0</v>
      </c>
      <c r="AI15">
        <f>IF(ISBLANK(A15),0,ROUND(J15/26*VP*SUJETION*VLOOKUP($E15,ANC!A8:G18,7,TRUE),2))</f>
        <v>0</v>
      </c>
      <c r="AJ15">
        <f t="shared" si="18"/>
        <v>0</v>
      </c>
      <c r="AK15">
        <f t="shared" si="19"/>
        <v>0</v>
      </c>
    </row>
    <row r="16" spans="1:37" x14ac:dyDescent="0.25">
      <c r="D16" t="b">
        <v>1</v>
      </c>
      <c r="E16">
        <v>0</v>
      </c>
      <c r="F16">
        <v>0</v>
      </c>
      <c r="G16">
        <v>0</v>
      </c>
      <c r="H16">
        <v>0</v>
      </c>
      <c r="J16">
        <v>0</v>
      </c>
      <c r="L16">
        <f t="shared" si="0"/>
        <v>0</v>
      </c>
      <c r="M16">
        <f>ROUND(IF($G16=0,0,IF($D16,IF($G16&lt;16,$G16,26)/26*VP*SUJETION*VLOOKUP($E16,ANC!A$2:B$12,2,TRUE),0)),2)</f>
        <v>0</v>
      </c>
      <c r="N16">
        <f t="shared" si="1"/>
        <v>0</v>
      </c>
      <c r="O16">
        <f t="shared" si="2"/>
        <v>0</v>
      </c>
      <c r="P16" t="str">
        <f t="shared" si="11"/>
        <v>CONV</v>
      </c>
      <c r="Q16">
        <f t="shared" si="3"/>
        <v>0</v>
      </c>
      <c r="R16">
        <f t="shared" si="4"/>
        <v>0</v>
      </c>
      <c r="S16">
        <f t="shared" si="5"/>
        <v>0</v>
      </c>
      <c r="T16">
        <f>IF($D16,ROUND(IF($H16=0,0,IF($D16,IF($H16&lt;16,$H16,26)/26*VP*SUJETION*VLOOKUP($E16,ANC!$A$2:$D$12,4,TRUE),0)),2),0)</f>
        <v>0</v>
      </c>
      <c r="U16">
        <f t="shared" si="6"/>
        <v>0</v>
      </c>
      <c r="V16">
        <f t="shared" si="6"/>
        <v>0</v>
      </c>
      <c r="W16" t="str">
        <f t="shared" si="12"/>
        <v>CONV</v>
      </c>
      <c r="X16">
        <f t="shared" si="7"/>
        <v>0</v>
      </c>
      <c r="Y16">
        <f t="shared" si="13"/>
        <v>0</v>
      </c>
      <c r="Z16">
        <f t="shared" si="8"/>
        <v>0</v>
      </c>
      <c r="AA16">
        <f>IF($D16,ROUND(IF($I16=0,0,IF($D16,IF($I16&lt;16,$I16,26)/26*VP*SUJETION*VLOOKUP($E16,ANC!$A$2:$D$12,4,TRUE),0)),2),0)</f>
        <v>0</v>
      </c>
      <c r="AB16">
        <f t="shared" si="9"/>
        <v>0</v>
      </c>
      <c r="AC16">
        <f t="shared" si="9"/>
        <v>0</v>
      </c>
      <c r="AD16" t="str">
        <f t="shared" si="14"/>
        <v>CONV</v>
      </c>
      <c r="AE16">
        <f t="shared" si="10"/>
        <v>0</v>
      </c>
      <c r="AF16">
        <f t="shared" si="15"/>
        <v>0</v>
      </c>
      <c r="AG16">
        <f t="shared" si="16"/>
        <v>0</v>
      </c>
      <c r="AH16">
        <f t="shared" si="17"/>
        <v>0</v>
      </c>
      <c r="AI16">
        <f>IF(ISBLANK(A16),0,ROUND(J16/26*VP*SUJETION*VLOOKUP($E16,ANC!A9:G19,7,TRUE),2))</f>
        <v>0</v>
      </c>
      <c r="AJ16">
        <f t="shared" si="18"/>
        <v>0</v>
      </c>
      <c r="AK16">
        <f t="shared" si="19"/>
        <v>0</v>
      </c>
    </row>
    <row r="17" spans="4:37" x14ac:dyDescent="0.25">
      <c r="D17" t="b">
        <v>1</v>
      </c>
      <c r="E17">
        <v>0</v>
      </c>
      <c r="F17">
        <v>0</v>
      </c>
      <c r="G17">
        <v>0</v>
      </c>
      <c r="H17">
        <v>0</v>
      </c>
      <c r="J17">
        <v>0</v>
      </c>
      <c r="L17">
        <f t="shared" si="0"/>
        <v>0</v>
      </c>
      <c r="M17">
        <f>ROUND(IF($G17=0,0,IF($D17,IF($G17&lt;16,$G17,26)/26*VP*SUJETION*VLOOKUP($E17,ANC!A$2:B$12,2,TRUE),0)),2)</f>
        <v>0</v>
      </c>
      <c r="N17">
        <f t="shared" si="1"/>
        <v>0</v>
      </c>
      <c r="O17">
        <f t="shared" si="2"/>
        <v>0</v>
      </c>
      <c r="P17" t="str">
        <f t="shared" si="11"/>
        <v>CONV</v>
      </c>
      <c r="Q17">
        <f t="shared" si="3"/>
        <v>0</v>
      </c>
      <c r="R17">
        <f t="shared" si="4"/>
        <v>0</v>
      </c>
      <c r="S17">
        <f t="shared" si="5"/>
        <v>0</v>
      </c>
      <c r="T17">
        <f>IF($D17,ROUND(IF($H17=0,0,IF($D17,IF($H17&lt;16,$H17,26)/26*VP*SUJETION*VLOOKUP($E17,ANC!$A$2:$D$12,4,TRUE),0)),2),0)</f>
        <v>0</v>
      </c>
      <c r="U17">
        <f t="shared" si="6"/>
        <v>0</v>
      </c>
      <c r="V17">
        <f t="shared" si="6"/>
        <v>0</v>
      </c>
      <c r="W17" t="str">
        <f t="shared" si="12"/>
        <v>CONV</v>
      </c>
      <c r="X17">
        <f t="shared" si="7"/>
        <v>0</v>
      </c>
      <c r="Y17">
        <f t="shared" si="13"/>
        <v>0</v>
      </c>
      <c r="Z17">
        <f t="shared" si="8"/>
        <v>0</v>
      </c>
      <c r="AA17">
        <f>IF($D17,ROUND(IF($I17=0,0,IF($D17,IF($I17&lt;16,$I17,26)/26*VP*SUJETION*VLOOKUP($E17,ANC!$A$2:$D$12,4,TRUE),0)),2),0)</f>
        <v>0</v>
      </c>
      <c r="AB17">
        <f t="shared" si="9"/>
        <v>0</v>
      </c>
      <c r="AC17">
        <f t="shared" si="9"/>
        <v>0</v>
      </c>
      <c r="AD17" t="str">
        <f t="shared" si="14"/>
        <v>CONV</v>
      </c>
      <c r="AE17">
        <f t="shared" si="10"/>
        <v>0</v>
      </c>
      <c r="AF17">
        <f t="shared" si="15"/>
        <v>0</v>
      </c>
      <c r="AG17">
        <f t="shared" si="16"/>
        <v>0</v>
      </c>
      <c r="AH17">
        <f t="shared" si="17"/>
        <v>0</v>
      </c>
      <c r="AI17">
        <f>IF(ISBLANK(A17),0,ROUND(J17/26*VP*SUJETION*VLOOKUP($E17,ANC!A10:G20,7,TRUE),2))</f>
        <v>0</v>
      </c>
      <c r="AJ17">
        <f t="shared" si="18"/>
        <v>0</v>
      </c>
      <c r="AK17">
        <f t="shared" si="19"/>
        <v>0</v>
      </c>
    </row>
    <row r="18" spans="4:37" x14ac:dyDescent="0.25">
      <c r="D18" t="b">
        <v>1</v>
      </c>
      <c r="E18">
        <v>0</v>
      </c>
      <c r="F18">
        <v>0</v>
      </c>
      <c r="G18">
        <v>0</v>
      </c>
      <c r="H18">
        <v>0</v>
      </c>
      <c r="J18">
        <v>0</v>
      </c>
      <c r="L18">
        <f t="shared" si="0"/>
        <v>0</v>
      </c>
      <c r="M18">
        <f>ROUND(IF($G18=0,0,IF($D18,IF($G18&lt;16,$G18,26)/26*VP*SUJETION*VLOOKUP($E18,ANC!A$2:B$12,2,TRUE),0)),2)</f>
        <v>0</v>
      </c>
      <c r="N18">
        <f t="shared" si="1"/>
        <v>0</v>
      </c>
      <c r="O18">
        <f t="shared" si="2"/>
        <v>0</v>
      </c>
      <c r="P18" t="str">
        <f t="shared" si="11"/>
        <v>CONV</v>
      </c>
      <c r="Q18">
        <f t="shared" si="3"/>
        <v>0</v>
      </c>
      <c r="R18">
        <f t="shared" si="4"/>
        <v>0</v>
      </c>
      <c r="S18">
        <f t="shared" si="5"/>
        <v>0</v>
      </c>
      <c r="T18">
        <f>IF($D18,ROUND(IF($H18=0,0,IF($D18,IF($H18&lt;16,$H18,26)/26*VP*SUJETION*VLOOKUP($E18,ANC!$A$2:$D$12,4,TRUE),0)),2),0)</f>
        <v>0</v>
      </c>
      <c r="U18">
        <f t="shared" si="6"/>
        <v>0</v>
      </c>
      <c r="V18">
        <f t="shared" si="6"/>
        <v>0</v>
      </c>
      <c r="W18" t="str">
        <f t="shared" si="12"/>
        <v>CONV</v>
      </c>
      <c r="X18">
        <f t="shared" si="7"/>
        <v>0</v>
      </c>
      <c r="Y18">
        <f t="shared" si="13"/>
        <v>0</v>
      </c>
      <c r="Z18">
        <f t="shared" si="8"/>
        <v>0</v>
      </c>
      <c r="AA18">
        <f>IF($D18,ROUND(IF($I18=0,0,IF($D18,IF($I18&lt;16,$I18,26)/26*VP*SUJETION*VLOOKUP($E18,ANC!$A$2:$D$12,4,TRUE),0)),2),0)</f>
        <v>0</v>
      </c>
      <c r="AB18">
        <f t="shared" si="9"/>
        <v>0</v>
      </c>
      <c r="AC18">
        <f t="shared" si="9"/>
        <v>0</v>
      </c>
      <c r="AD18" t="str">
        <f t="shared" si="14"/>
        <v>CONV</v>
      </c>
      <c r="AE18">
        <f t="shared" si="10"/>
        <v>0</v>
      </c>
      <c r="AF18">
        <f t="shared" si="15"/>
        <v>0</v>
      </c>
      <c r="AG18">
        <f t="shared" si="16"/>
        <v>0</v>
      </c>
      <c r="AH18">
        <f t="shared" si="17"/>
        <v>0</v>
      </c>
      <c r="AI18">
        <f>IF(ISBLANK(A18),0,ROUND(J18/26*VP*SUJETION*VLOOKUP($E18,ANC!A11:G21,7,TRUE),2))</f>
        <v>0</v>
      </c>
      <c r="AJ18">
        <f t="shared" si="18"/>
        <v>0</v>
      </c>
      <c r="AK18">
        <f t="shared" si="19"/>
        <v>0</v>
      </c>
    </row>
    <row r="19" spans="4:37" x14ac:dyDescent="0.25">
      <c r="D19" t="b">
        <v>1</v>
      </c>
      <c r="E19">
        <v>0</v>
      </c>
      <c r="F19">
        <v>0</v>
      </c>
      <c r="G19">
        <v>0</v>
      </c>
      <c r="H19">
        <v>0</v>
      </c>
      <c r="J19">
        <v>0</v>
      </c>
      <c r="L19">
        <f t="shared" si="0"/>
        <v>0</v>
      </c>
      <c r="M19">
        <f>ROUND(IF($G19=0,0,IF($D19,IF($G19&lt;16,$G19,26)/26*VP*SUJETION*VLOOKUP($E19,ANC!A$2:B$12,2,TRUE),0)),2)</f>
        <v>0</v>
      </c>
      <c r="N19">
        <f t="shared" si="1"/>
        <v>0</v>
      </c>
      <c r="O19">
        <f t="shared" si="2"/>
        <v>0</v>
      </c>
      <c r="P19" t="str">
        <f t="shared" si="11"/>
        <v>CONV</v>
      </c>
      <c r="Q19">
        <f t="shared" si="3"/>
        <v>0</v>
      </c>
      <c r="R19">
        <f t="shared" si="4"/>
        <v>0</v>
      </c>
      <c r="S19">
        <f t="shared" si="5"/>
        <v>0</v>
      </c>
      <c r="T19">
        <f>IF($D19,ROUND(IF($H19=0,0,IF($D19,IF($H19&lt;16,$H19,26)/26*VP*SUJETION*VLOOKUP($E19,ANC!$A$2:$D$12,4,TRUE),0)),2),0)</f>
        <v>0</v>
      </c>
      <c r="U19">
        <f t="shared" si="6"/>
        <v>0</v>
      </c>
      <c r="V19">
        <f t="shared" si="6"/>
        <v>0</v>
      </c>
      <c r="W19" t="str">
        <f t="shared" si="12"/>
        <v>CONV</v>
      </c>
      <c r="X19">
        <f t="shared" si="7"/>
        <v>0</v>
      </c>
      <c r="Y19">
        <f t="shared" si="13"/>
        <v>0</v>
      </c>
      <c r="Z19">
        <f t="shared" si="8"/>
        <v>0</v>
      </c>
      <c r="AA19">
        <f>IF($D19,ROUND(IF($I19=0,0,IF($D19,IF($I19&lt;16,$I19,26)/26*VP*SUJETION*VLOOKUP($E19,ANC!$A$2:$D$12,4,TRUE),0)),2),0)</f>
        <v>0</v>
      </c>
      <c r="AB19">
        <f t="shared" si="9"/>
        <v>0</v>
      </c>
      <c r="AC19">
        <f t="shared" si="9"/>
        <v>0</v>
      </c>
      <c r="AD19" t="str">
        <f t="shared" si="14"/>
        <v>CONV</v>
      </c>
      <c r="AE19">
        <f t="shared" si="10"/>
        <v>0</v>
      </c>
      <c r="AF19">
        <f t="shared" si="15"/>
        <v>0</v>
      </c>
      <c r="AG19">
        <f t="shared" si="16"/>
        <v>0</v>
      </c>
      <c r="AH19">
        <f t="shared" si="17"/>
        <v>0</v>
      </c>
      <c r="AI19">
        <f>IF(ISBLANK(A19),0,ROUND(J19/26*VP*SUJETION*VLOOKUP($E19,ANC!A12:G22,7,TRUE),2))</f>
        <v>0</v>
      </c>
      <c r="AJ19">
        <f t="shared" si="18"/>
        <v>0</v>
      </c>
      <c r="AK19">
        <f t="shared" si="19"/>
        <v>0</v>
      </c>
    </row>
    <row r="20" spans="4:37" x14ac:dyDescent="0.25">
      <c r="D20" t="b">
        <v>1</v>
      </c>
      <c r="E20">
        <v>0</v>
      </c>
      <c r="F20">
        <v>0</v>
      </c>
      <c r="G20">
        <v>0</v>
      </c>
      <c r="H20">
        <v>0</v>
      </c>
      <c r="J20">
        <v>0</v>
      </c>
      <c r="L20">
        <f t="shared" si="0"/>
        <v>0</v>
      </c>
      <c r="M20">
        <f>ROUND(IF($G20=0,0,IF($D20,IF($G20&lt;16,$G20,26)/26*VP*SUJETION*VLOOKUP($E20,ANC!A$2:B$12,2,TRUE),0)),2)</f>
        <v>0</v>
      </c>
      <c r="N20">
        <f t="shared" si="1"/>
        <v>0</v>
      </c>
      <c r="O20">
        <f t="shared" si="2"/>
        <v>0</v>
      </c>
      <c r="P20" t="str">
        <f t="shared" si="11"/>
        <v>CONV</v>
      </c>
      <c r="Q20">
        <f t="shared" si="3"/>
        <v>0</v>
      </c>
      <c r="R20">
        <f t="shared" si="4"/>
        <v>0</v>
      </c>
      <c r="S20">
        <f t="shared" si="5"/>
        <v>0</v>
      </c>
      <c r="T20">
        <f>IF($D20,ROUND(IF($H20=0,0,IF($D20,IF($H20&lt;16,$H20,26)/26*VP*SUJETION*VLOOKUP($E20,ANC!$A$2:$D$12,4,TRUE),0)),2),0)</f>
        <v>0</v>
      </c>
      <c r="U20">
        <f t="shared" si="6"/>
        <v>0</v>
      </c>
      <c r="V20">
        <f t="shared" si="6"/>
        <v>0</v>
      </c>
      <c r="W20" t="str">
        <f t="shared" si="12"/>
        <v>CONV</v>
      </c>
      <c r="X20">
        <f t="shared" si="7"/>
        <v>0</v>
      </c>
      <c r="Y20">
        <f t="shared" si="13"/>
        <v>0</v>
      </c>
      <c r="Z20">
        <f t="shared" si="8"/>
        <v>0</v>
      </c>
      <c r="AA20">
        <f>IF($D20,ROUND(IF($I20=0,0,IF($D20,IF($I20&lt;16,$I20,26)/26*VP*SUJETION*VLOOKUP($E20,ANC!$A$2:$D$12,4,TRUE),0)),2),0)</f>
        <v>0</v>
      </c>
      <c r="AB20">
        <f t="shared" si="9"/>
        <v>0</v>
      </c>
      <c r="AC20">
        <f t="shared" si="9"/>
        <v>0</v>
      </c>
      <c r="AD20" t="str">
        <f t="shared" si="14"/>
        <v>CONV</v>
      </c>
      <c r="AE20">
        <f t="shared" si="10"/>
        <v>0</v>
      </c>
      <c r="AF20">
        <f t="shared" si="15"/>
        <v>0</v>
      </c>
      <c r="AG20">
        <f t="shared" si="16"/>
        <v>0</v>
      </c>
      <c r="AH20">
        <f t="shared" si="17"/>
        <v>0</v>
      </c>
      <c r="AI20">
        <f>IF(ISBLANK(A20),0,ROUND(J20/26*VP*SUJETION*VLOOKUP($E20,ANC!A13:G23,7,TRUE),2))</f>
        <v>0</v>
      </c>
      <c r="AJ20">
        <f t="shared" si="18"/>
        <v>0</v>
      </c>
      <c r="AK20">
        <f t="shared" si="19"/>
        <v>0</v>
      </c>
    </row>
    <row r="21" spans="4:37" x14ac:dyDescent="0.25">
      <c r="D21" t="b">
        <v>1</v>
      </c>
      <c r="E21">
        <v>0</v>
      </c>
      <c r="F21">
        <v>0</v>
      </c>
      <c r="G21">
        <v>0</v>
      </c>
      <c r="H21">
        <v>0</v>
      </c>
      <c r="J21">
        <v>0</v>
      </c>
      <c r="L21">
        <f t="shared" si="0"/>
        <v>0</v>
      </c>
      <c r="M21">
        <f>ROUND(IF($G21=0,0,IF($D21,IF($G21&lt;16,$G21,26)/26*VP*SUJETION*VLOOKUP($E21,ANC!A$2:B$12,2,TRUE),0)),2)</f>
        <v>0</v>
      </c>
      <c r="N21">
        <f t="shared" si="1"/>
        <v>0</v>
      </c>
      <c r="O21">
        <f t="shared" si="2"/>
        <v>0</v>
      </c>
      <c r="P21" t="str">
        <f t="shared" si="11"/>
        <v>CONV</v>
      </c>
      <c r="Q21">
        <f t="shared" si="3"/>
        <v>0</v>
      </c>
      <c r="R21">
        <f t="shared" si="4"/>
        <v>0</v>
      </c>
      <c r="S21">
        <f t="shared" si="5"/>
        <v>0</v>
      </c>
      <c r="T21">
        <f>IF($D21,ROUND(IF($H21=0,0,IF($D21,IF($H21&lt;16,$H21,26)/26*VP*SUJETION*VLOOKUP($E21,ANC!$A$2:$D$12,4,TRUE),0)),2),0)</f>
        <v>0</v>
      </c>
      <c r="U21">
        <f t="shared" si="6"/>
        <v>0</v>
      </c>
      <c r="V21">
        <f t="shared" si="6"/>
        <v>0</v>
      </c>
      <c r="W21" t="str">
        <f t="shared" si="12"/>
        <v>CONV</v>
      </c>
      <c r="X21">
        <f t="shared" si="7"/>
        <v>0</v>
      </c>
      <c r="Y21">
        <f t="shared" si="13"/>
        <v>0</v>
      </c>
      <c r="Z21">
        <f t="shared" si="8"/>
        <v>0</v>
      </c>
      <c r="AA21">
        <f>IF($D21,ROUND(IF($I21=0,0,IF($D21,IF($I21&lt;16,$I21,26)/26*VP*SUJETION*VLOOKUP($E21,ANC!$A$2:$D$12,4,TRUE),0)),2),0)</f>
        <v>0</v>
      </c>
      <c r="AB21">
        <f t="shared" si="9"/>
        <v>0</v>
      </c>
      <c r="AC21">
        <f t="shared" si="9"/>
        <v>0</v>
      </c>
      <c r="AD21" t="str">
        <f t="shared" si="14"/>
        <v>CONV</v>
      </c>
      <c r="AE21">
        <f t="shared" si="10"/>
        <v>0</v>
      </c>
      <c r="AF21">
        <f t="shared" si="15"/>
        <v>0</v>
      </c>
      <c r="AG21">
        <f t="shared" si="16"/>
        <v>0</v>
      </c>
      <c r="AH21">
        <f t="shared" si="17"/>
        <v>0</v>
      </c>
      <c r="AI21">
        <f>IF(ISBLANK(A21),0,ROUND(J21/26*VP*SUJETION*VLOOKUP($E21,ANC!A14:G24,7,TRUE),2))</f>
        <v>0</v>
      </c>
      <c r="AJ21">
        <f t="shared" si="18"/>
        <v>0</v>
      </c>
      <c r="AK21">
        <f t="shared" si="19"/>
        <v>0</v>
      </c>
    </row>
    <row r="22" spans="4:37" x14ac:dyDescent="0.25">
      <c r="D22" t="b">
        <v>1</v>
      </c>
      <c r="E22">
        <v>0</v>
      </c>
      <c r="F22">
        <v>0</v>
      </c>
      <c r="G22">
        <v>0</v>
      </c>
      <c r="H22">
        <v>0</v>
      </c>
      <c r="J22">
        <v>0</v>
      </c>
      <c r="L22">
        <f t="shared" si="0"/>
        <v>0</v>
      </c>
      <c r="M22">
        <f>ROUND(IF($G22=0,0,IF($D22,IF($G22&lt;16,$G22,26)/26*VP*SUJETION*VLOOKUP($E22,ANC!A$2:B$12,2,TRUE),0)),2)</f>
        <v>0</v>
      </c>
      <c r="N22">
        <f t="shared" si="1"/>
        <v>0</v>
      </c>
      <c r="O22">
        <f t="shared" si="2"/>
        <v>0</v>
      </c>
      <c r="P22" t="str">
        <f t="shared" si="11"/>
        <v>CONV</v>
      </c>
      <c r="Q22">
        <f t="shared" si="3"/>
        <v>0</v>
      </c>
      <c r="R22">
        <f t="shared" si="4"/>
        <v>0</v>
      </c>
      <c r="S22">
        <f t="shared" si="5"/>
        <v>0</v>
      </c>
      <c r="T22">
        <f>IF($D22,ROUND(IF($H22=0,0,IF($D22,IF($H22&lt;16,$H22,26)/26*VP*SUJETION*VLOOKUP($E22,ANC!$A$2:$D$12,4,TRUE),0)),2),0)</f>
        <v>0</v>
      </c>
      <c r="U22">
        <f t="shared" si="6"/>
        <v>0</v>
      </c>
      <c r="V22">
        <f t="shared" si="6"/>
        <v>0</v>
      </c>
      <c r="W22" t="str">
        <f t="shared" si="12"/>
        <v>CONV</v>
      </c>
      <c r="X22">
        <f t="shared" si="7"/>
        <v>0</v>
      </c>
      <c r="Y22">
        <f t="shared" si="13"/>
        <v>0</v>
      </c>
      <c r="Z22">
        <f t="shared" si="8"/>
        <v>0</v>
      </c>
      <c r="AA22">
        <f>IF($D22,ROUND(IF($I22=0,0,IF($D22,IF($I22&lt;16,$I22,26)/26*VP*SUJETION*VLOOKUP($E22,ANC!$A$2:$D$12,4,TRUE),0)),2),0)</f>
        <v>0</v>
      </c>
      <c r="AB22">
        <f t="shared" si="9"/>
        <v>0</v>
      </c>
      <c r="AC22">
        <f t="shared" si="9"/>
        <v>0</v>
      </c>
      <c r="AD22" t="str">
        <f t="shared" si="14"/>
        <v>CONV</v>
      </c>
      <c r="AE22">
        <f t="shared" si="10"/>
        <v>0</v>
      </c>
      <c r="AF22">
        <f t="shared" si="15"/>
        <v>0</v>
      </c>
      <c r="AG22">
        <f t="shared" si="16"/>
        <v>0</v>
      </c>
      <c r="AH22">
        <f t="shared" si="17"/>
        <v>0</v>
      </c>
      <c r="AI22">
        <f>IF(ISBLANK(A22),0,ROUND(J22/26*VP*SUJETION*VLOOKUP($E22,ANC!A15:G25,7,TRUE),2))</f>
        <v>0</v>
      </c>
      <c r="AJ22">
        <f t="shared" si="18"/>
        <v>0</v>
      </c>
      <c r="AK22">
        <f t="shared" si="19"/>
        <v>0</v>
      </c>
    </row>
    <row r="23" spans="4:37" x14ac:dyDescent="0.25">
      <c r="D23" t="b">
        <v>1</v>
      </c>
      <c r="E23">
        <v>0</v>
      </c>
      <c r="F23">
        <v>0</v>
      </c>
      <c r="G23">
        <v>0</v>
      </c>
      <c r="H23">
        <v>0</v>
      </c>
      <c r="J23">
        <v>0</v>
      </c>
      <c r="L23">
        <f t="shared" si="0"/>
        <v>0</v>
      </c>
      <c r="M23">
        <f>ROUND(IF($G23=0,0,IF($D23,IF($G23&lt;16,$G23,26)/26*VP*SUJETION*VLOOKUP($E23,ANC!A$2:B$12,2,TRUE),0)),2)</f>
        <v>0</v>
      </c>
      <c r="N23">
        <f t="shared" si="1"/>
        <v>0</v>
      </c>
      <c r="O23">
        <f t="shared" si="2"/>
        <v>0</v>
      </c>
      <c r="P23" t="str">
        <f t="shared" si="11"/>
        <v>CONV</v>
      </c>
      <c r="Q23">
        <f t="shared" si="3"/>
        <v>0</v>
      </c>
      <c r="R23">
        <f t="shared" si="4"/>
        <v>0</v>
      </c>
      <c r="S23">
        <f t="shared" si="5"/>
        <v>0</v>
      </c>
      <c r="T23">
        <f>IF($D23,ROUND(IF($H23=0,0,IF($D23,IF($H23&lt;16,$H23,26)/26*VP*SUJETION*VLOOKUP($E23,ANC!$A$2:$D$12,4,TRUE),0)),2),0)</f>
        <v>0</v>
      </c>
      <c r="U23">
        <f t="shared" si="6"/>
        <v>0</v>
      </c>
      <c r="V23">
        <f t="shared" si="6"/>
        <v>0</v>
      </c>
      <c r="W23" t="str">
        <f t="shared" si="12"/>
        <v>CONV</v>
      </c>
      <c r="X23">
        <f t="shared" si="7"/>
        <v>0</v>
      </c>
      <c r="Y23">
        <f t="shared" si="13"/>
        <v>0</v>
      </c>
      <c r="Z23">
        <f t="shared" si="8"/>
        <v>0</v>
      </c>
      <c r="AA23">
        <f>IF($D23,ROUND(IF($I23=0,0,IF($D23,IF($I23&lt;16,$I23,26)/26*VP*SUJETION*VLOOKUP($E23,ANC!$A$2:$D$12,4,TRUE),0)),2),0)</f>
        <v>0</v>
      </c>
      <c r="AB23">
        <f t="shared" si="9"/>
        <v>0</v>
      </c>
      <c r="AC23">
        <f t="shared" si="9"/>
        <v>0</v>
      </c>
      <c r="AD23" t="str">
        <f t="shared" si="14"/>
        <v>CONV</v>
      </c>
      <c r="AE23">
        <f t="shared" si="10"/>
        <v>0</v>
      </c>
      <c r="AF23">
        <f t="shared" si="15"/>
        <v>0</v>
      </c>
      <c r="AG23">
        <f t="shared" si="16"/>
        <v>0</v>
      </c>
      <c r="AH23">
        <f t="shared" si="17"/>
        <v>0</v>
      </c>
      <c r="AI23">
        <f>IF(ISBLANK(A23),0,ROUND(J23/26*VP*SUJETION*VLOOKUP($E23,ANC!A16:G26,7,TRUE),2))</f>
        <v>0</v>
      </c>
      <c r="AJ23">
        <f t="shared" si="18"/>
        <v>0</v>
      </c>
      <c r="AK23">
        <f t="shared" si="19"/>
        <v>0</v>
      </c>
    </row>
    <row r="24" spans="4:37" x14ac:dyDescent="0.25">
      <c r="D24" t="b">
        <v>1</v>
      </c>
      <c r="E24">
        <v>0</v>
      </c>
      <c r="F24">
        <v>0</v>
      </c>
      <c r="G24">
        <v>0</v>
      </c>
      <c r="H24">
        <v>0</v>
      </c>
      <c r="J24">
        <v>0</v>
      </c>
      <c r="L24">
        <f t="shared" si="0"/>
        <v>0</v>
      </c>
      <c r="M24">
        <f>ROUND(IF($G24=0,0,IF($D24,IF($G24&lt;16,$G24,26)/26*VP*SUJETION*VLOOKUP($E24,ANC!A$2:B$12,2,TRUE),0)),2)</f>
        <v>0</v>
      </c>
      <c r="N24">
        <f t="shared" si="1"/>
        <v>0</v>
      </c>
      <c r="O24">
        <f t="shared" si="2"/>
        <v>0</v>
      </c>
      <c r="P24" t="str">
        <f t="shared" si="11"/>
        <v>CONV</v>
      </c>
      <c r="Q24">
        <f t="shared" si="3"/>
        <v>0</v>
      </c>
      <c r="R24">
        <f t="shared" si="4"/>
        <v>0</v>
      </c>
      <c r="S24">
        <f t="shared" si="5"/>
        <v>0</v>
      </c>
      <c r="T24">
        <f>IF($D24,ROUND(IF($H24=0,0,IF($D24,IF($H24&lt;16,$H24,26)/26*VP*SUJETION*VLOOKUP($E24,ANC!$A$2:$D$12,4,TRUE),0)),2),0)</f>
        <v>0</v>
      </c>
      <c r="U24">
        <f t="shared" si="6"/>
        <v>0</v>
      </c>
      <c r="V24">
        <f t="shared" si="6"/>
        <v>0</v>
      </c>
      <c r="W24" t="str">
        <f t="shared" si="12"/>
        <v>CONV</v>
      </c>
      <c r="X24">
        <f t="shared" si="7"/>
        <v>0</v>
      </c>
      <c r="Y24">
        <f t="shared" si="13"/>
        <v>0</v>
      </c>
      <c r="Z24">
        <f t="shared" si="8"/>
        <v>0</v>
      </c>
      <c r="AA24">
        <f>IF($D24,ROUND(IF($I24=0,0,IF($D24,IF($I24&lt;16,$I24,26)/26*VP*SUJETION*VLOOKUP($E24,ANC!$A$2:$D$12,4,TRUE),0)),2),0)</f>
        <v>0</v>
      </c>
      <c r="AB24">
        <f t="shared" si="9"/>
        <v>0</v>
      </c>
      <c r="AC24">
        <f t="shared" si="9"/>
        <v>0</v>
      </c>
      <c r="AD24" t="str">
        <f t="shared" si="14"/>
        <v>CONV</v>
      </c>
      <c r="AE24">
        <f t="shared" si="10"/>
        <v>0</v>
      </c>
      <c r="AF24">
        <f t="shared" si="15"/>
        <v>0</v>
      </c>
      <c r="AG24">
        <f t="shared" si="16"/>
        <v>0</v>
      </c>
      <c r="AH24">
        <f t="shared" si="17"/>
        <v>0</v>
      </c>
      <c r="AI24">
        <f>IF(ISBLANK(A24),0,ROUND(J24/26*VP*SUJETION*VLOOKUP($E24,ANC!A17:G27,7,TRUE),2))</f>
        <v>0</v>
      </c>
      <c r="AJ24">
        <f t="shared" si="18"/>
        <v>0</v>
      </c>
      <c r="AK24">
        <f t="shared" si="19"/>
        <v>0</v>
      </c>
    </row>
    <row r="25" spans="4:37" x14ac:dyDescent="0.25">
      <c r="D25" t="b">
        <v>1</v>
      </c>
      <c r="E25">
        <v>0</v>
      </c>
      <c r="F25">
        <v>0</v>
      </c>
      <c r="G25">
        <v>0</v>
      </c>
      <c r="H25">
        <v>0</v>
      </c>
      <c r="J25">
        <v>0</v>
      </c>
      <c r="L25">
        <f t="shared" si="0"/>
        <v>0</v>
      </c>
      <c r="M25">
        <f>ROUND(IF($G25=0,0,IF($D25,IF($G25&lt;16,$G25,26)/26*VP*SUJETION*VLOOKUP($E25,ANC!A$2:B$12,2,TRUE),0)),2)</f>
        <v>0</v>
      </c>
      <c r="N25">
        <f t="shared" si="1"/>
        <v>0</v>
      </c>
      <c r="O25">
        <f t="shared" si="2"/>
        <v>0</v>
      </c>
      <c r="P25" t="str">
        <f t="shared" si="11"/>
        <v>CONV</v>
      </c>
      <c r="Q25">
        <f t="shared" si="3"/>
        <v>0</v>
      </c>
      <c r="R25">
        <f t="shared" si="4"/>
        <v>0</v>
      </c>
      <c r="S25">
        <f t="shared" si="5"/>
        <v>0</v>
      </c>
      <c r="T25">
        <f>IF($D25,ROUND(IF($H25=0,0,IF($D25,IF($H25&lt;16,$H25,26)/26*VP*SUJETION*VLOOKUP($E25,ANC!$A$2:$D$12,4,TRUE),0)),2),0)</f>
        <v>0</v>
      </c>
      <c r="U25">
        <f t="shared" si="6"/>
        <v>0</v>
      </c>
      <c r="V25">
        <f t="shared" si="6"/>
        <v>0</v>
      </c>
      <c r="W25" t="str">
        <f t="shared" si="12"/>
        <v>CONV</v>
      </c>
      <c r="X25">
        <f t="shared" si="7"/>
        <v>0</v>
      </c>
      <c r="Y25">
        <f t="shared" si="13"/>
        <v>0</v>
      </c>
      <c r="Z25">
        <f t="shared" si="8"/>
        <v>0</v>
      </c>
      <c r="AA25">
        <f>IF($D25,ROUND(IF($I25=0,0,IF($D25,IF($I25&lt;16,$I25,26)/26*VP*SUJETION*VLOOKUP($E25,ANC!$A$2:$D$12,4,TRUE),0)),2),0)</f>
        <v>0</v>
      </c>
      <c r="AB25">
        <f t="shared" si="9"/>
        <v>0</v>
      </c>
      <c r="AC25">
        <f t="shared" si="9"/>
        <v>0</v>
      </c>
      <c r="AD25" t="str">
        <f t="shared" si="14"/>
        <v>CONV</v>
      </c>
      <c r="AE25">
        <f t="shared" si="10"/>
        <v>0</v>
      </c>
      <c r="AF25">
        <f t="shared" si="15"/>
        <v>0</v>
      </c>
      <c r="AG25">
        <f t="shared" si="16"/>
        <v>0</v>
      </c>
      <c r="AH25">
        <f t="shared" si="17"/>
        <v>0</v>
      </c>
      <c r="AI25">
        <f>IF(ISBLANK(A25),0,ROUND(J25/26*VP*SUJETION*VLOOKUP($E25,ANC!A18:G28,7,TRUE),2))</f>
        <v>0</v>
      </c>
      <c r="AJ25">
        <f t="shared" si="18"/>
        <v>0</v>
      </c>
      <c r="AK25">
        <f t="shared" si="19"/>
        <v>0</v>
      </c>
    </row>
    <row r="26" spans="4:37" x14ac:dyDescent="0.25">
      <c r="D26" t="b">
        <v>1</v>
      </c>
      <c r="E26">
        <v>0</v>
      </c>
      <c r="F26">
        <v>0</v>
      </c>
      <c r="G26">
        <v>0</v>
      </c>
      <c r="H26">
        <v>0</v>
      </c>
      <c r="J26">
        <v>0</v>
      </c>
      <c r="L26">
        <f t="shared" si="0"/>
        <v>0</v>
      </c>
      <c r="M26">
        <f>ROUND(IF($G26=0,0,IF($D26,IF($G26&lt;16,$G26,26)/26*VP*SUJETION*VLOOKUP($E26,ANC!A$2:B$12,2,TRUE),0)),2)</f>
        <v>0</v>
      </c>
      <c r="N26">
        <f t="shared" si="1"/>
        <v>0</v>
      </c>
      <c r="O26">
        <f t="shared" si="2"/>
        <v>0</v>
      </c>
      <c r="P26" t="str">
        <f t="shared" si="11"/>
        <v>CONV</v>
      </c>
      <c r="Q26">
        <f t="shared" si="3"/>
        <v>0</v>
      </c>
      <c r="R26">
        <f t="shared" si="4"/>
        <v>0</v>
      </c>
      <c r="S26">
        <f t="shared" si="5"/>
        <v>0</v>
      </c>
      <c r="T26">
        <f>IF($D26,ROUND(IF($H26=0,0,IF($D26,IF($H26&lt;16,$H26,26)/26*VP*SUJETION*VLOOKUP($E26,ANC!$A$2:$D$12,4,TRUE),0)),2),0)</f>
        <v>0</v>
      </c>
      <c r="U26">
        <f t="shared" si="6"/>
        <v>0</v>
      </c>
      <c r="V26">
        <f t="shared" si="6"/>
        <v>0</v>
      </c>
      <c r="W26" t="str">
        <f t="shared" si="12"/>
        <v>CONV</v>
      </c>
      <c r="X26">
        <f t="shared" si="7"/>
        <v>0</v>
      </c>
      <c r="Y26">
        <f t="shared" si="13"/>
        <v>0</v>
      </c>
      <c r="Z26">
        <f t="shared" si="8"/>
        <v>0</v>
      </c>
      <c r="AA26">
        <f>IF($D26,ROUND(IF($I26=0,0,IF($D26,IF($I26&lt;16,$I26,26)/26*VP*SUJETION*VLOOKUP($E26,ANC!$A$2:$D$12,4,TRUE),0)),2),0)</f>
        <v>0</v>
      </c>
      <c r="AB26">
        <f t="shared" si="9"/>
        <v>0</v>
      </c>
      <c r="AC26">
        <f t="shared" si="9"/>
        <v>0</v>
      </c>
      <c r="AD26" t="str">
        <f t="shared" si="14"/>
        <v>CONV</v>
      </c>
      <c r="AE26">
        <f t="shared" si="10"/>
        <v>0</v>
      </c>
      <c r="AF26">
        <f t="shared" si="15"/>
        <v>0</v>
      </c>
      <c r="AG26">
        <f t="shared" si="16"/>
        <v>0</v>
      </c>
      <c r="AH26">
        <f t="shared" si="17"/>
        <v>0</v>
      </c>
      <c r="AI26">
        <f>IF(ISBLANK(A26),0,ROUND(J26/26*VP*SUJETION*VLOOKUP($E26,ANC!A19:G29,7,TRUE),2))</f>
        <v>0</v>
      </c>
      <c r="AJ26">
        <f t="shared" si="18"/>
        <v>0</v>
      </c>
      <c r="AK26">
        <f t="shared" si="19"/>
        <v>0</v>
      </c>
    </row>
    <row r="27" spans="4:37" x14ac:dyDescent="0.25">
      <c r="D27" t="b">
        <v>1</v>
      </c>
      <c r="E27">
        <v>0</v>
      </c>
      <c r="F27">
        <v>0</v>
      </c>
      <c r="G27">
        <v>0</v>
      </c>
      <c r="H27">
        <v>0</v>
      </c>
      <c r="J27">
        <v>0</v>
      </c>
      <c r="L27">
        <f t="shared" si="0"/>
        <v>0</v>
      </c>
      <c r="M27">
        <f>ROUND(IF($G27=0,0,IF($D27,IF($G27&lt;16,$G27,26)/26*VP*SUJETION*VLOOKUP($E27,ANC!A$2:B$12,2,TRUE),0)),2)</f>
        <v>0</v>
      </c>
      <c r="N27">
        <f t="shared" si="1"/>
        <v>0</v>
      </c>
      <c r="O27">
        <f t="shared" si="2"/>
        <v>0</v>
      </c>
      <c r="P27" t="str">
        <f t="shared" si="11"/>
        <v>CONV</v>
      </c>
      <c r="Q27">
        <f t="shared" si="3"/>
        <v>0</v>
      </c>
      <c r="R27">
        <f t="shared" si="4"/>
        <v>0</v>
      </c>
      <c r="S27">
        <f t="shared" si="5"/>
        <v>0</v>
      </c>
      <c r="T27">
        <f>IF($D27,ROUND(IF($H27=0,0,IF($D27,IF($H27&lt;16,$H27,26)/26*VP*SUJETION*VLOOKUP($E27,ANC!$A$2:$D$12,4,TRUE),0)),2),0)</f>
        <v>0</v>
      </c>
      <c r="U27">
        <f t="shared" si="6"/>
        <v>0</v>
      </c>
      <c r="V27">
        <f t="shared" si="6"/>
        <v>0</v>
      </c>
      <c r="W27" t="str">
        <f t="shared" si="12"/>
        <v>CONV</v>
      </c>
      <c r="X27">
        <f t="shared" si="7"/>
        <v>0</v>
      </c>
      <c r="Y27">
        <f t="shared" si="13"/>
        <v>0</v>
      </c>
      <c r="Z27">
        <f t="shared" si="8"/>
        <v>0</v>
      </c>
      <c r="AA27">
        <f>IF($D27,ROUND(IF($I27=0,0,IF($D27,IF($I27&lt;16,$I27,26)/26*VP*SUJETION*VLOOKUP($E27,ANC!$A$2:$D$12,4,TRUE),0)),2),0)</f>
        <v>0</v>
      </c>
      <c r="AB27">
        <f t="shared" si="9"/>
        <v>0</v>
      </c>
      <c r="AC27">
        <f t="shared" si="9"/>
        <v>0</v>
      </c>
      <c r="AD27" t="str">
        <f t="shared" si="14"/>
        <v>CONV</v>
      </c>
      <c r="AE27">
        <f t="shared" si="10"/>
        <v>0</v>
      </c>
      <c r="AF27">
        <f t="shared" si="15"/>
        <v>0</v>
      </c>
      <c r="AG27">
        <f t="shared" si="16"/>
        <v>0</v>
      </c>
      <c r="AH27">
        <f t="shared" si="17"/>
        <v>0</v>
      </c>
      <c r="AI27">
        <f>IF(ISBLANK(A27),0,ROUND(J27/26*VP*SUJETION*VLOOKUP($E27,ANC!A20:G30,7,TRUE),2))</f>
        <v>0</v>
      </c>
      <c r="AJ27">
        <f t="shared" si="18"/>
        <v>0</v>
      </c>
      <c r="AK27">
        <f t="shared" si="19"/>
        <v>0</v>
      </c>
    </row>
    <row r="28" spans="4:37" x14ac:dyDescent="0.25">
      <c r="D28" t="b">
        <v>1</v>
      </c>
      <c r="E28">
        <v>0</v>
      </c>
      <c r="F28">
        <v>0</v>
      </c>
      <c r="G28">
        <v>0</v>
      </c>
      <c r="H28">
        <v>0</v>
      </c>
      <c r="J28">
        <v>0</v>
      </c>
      <c r="L28">
        <f t="shared" si="0"/>
        <v>0</v>
      </c>
      <c r="M28">
        <f>ROUND(IF($G28=0,0,IF($D28,IF($G28&lt;16,$G28,26)/26*VP*SUJETION*VLOOKUP($E28,ANC!A$2:B$12,2,TRUE),0)),2)</f>
        <v>0</v>
      </c>
      <c r="N28">
        <f t="shared" si="1"/>
        <v>0</v>
      </c>
      <c r="O28">
        <f t="shared" si="2"/>
        <v>0</v>
      </c>
      <c r="P28" t="str">
        <f t="shared" si="11"/>
        <v>CONV</v>
      </c>
      <c r="Q28">
        <f t="shared" si="3"/>
        <v>0</v>
      </c>
      <c r="R28">
        <f t="shared" si="4"/>
        <v>0</v>
      </c>
      <c r="S28">
        <f t="shared" si="5"/>
        <v>0</v>
      </c>
      <c r="T28">
        <f>IF($D28,ROUND(IF($H28=0,0,IF($D28,IF($H28&lt;16,$H28,26)/26*VP*SUJETION*VLOOKUP($E28,ANC!$A$2:$D$12,4,TRUE),0)),2),0)</f>
        <v>0</v>
      </c>
      <c r="U28">
        <f t="shared" si="6"/>
        <v>0</v>
      </c>
      <c r="V28">
        <f t="shared" si="6"/>
        <v>0</v>
      </c>
      <c r="W28" t="str">
        <f t="shared" si="12"/>
        <v>CONV</v>
      </c>
      <c r="X28">
        <f t="shared" si="7"/>
        <v>0</v>
      </c>
      <c r="Y28">
        <f t="shared" si="13"/>
        <v>0</v>
      </c>
      <c r="Z28">
        <f t="shared" si="8"/>
        <v>0</v>
      </c>
      <c r="AA28">
        <f>IF($D28,ROUND(IF($I28=0,0,IF($D28,IF($I28&lt;16,$I28,26)/26*VP*SUJETION*VLOOKUP($E28,ANC!$A$2:$D$12,4,TRUE),0)),2),0)</f>
        <v>0</v>
      </c>
      <c r="AB28">
        <f t="shared" si="9"/>
        <v>0</v>
      </c>
      <c r="AC28">
        <f t="shared" si="9"/>
        <v>0</v>
      </c>
      <c r="AD28" t="str">
        <f t="shared" si="14"/>
        <v>CONV</v>
      </c>
      <c r="AE28">
        <f t="shared" si="10"/>
        <v>0</v>
      </c>
      <c r="AF28">
        <f t="shared" si="15"/>
        <v>0</v>
      </c>
      <c r="AG28">
        <f t="shared" si="16"/>
        <v>0</v>
      </c>
      <c r="AH28">
        <f t="shared" si="17"/>
        <v>0</v>
      </c>
      <c r="AI28">
        <f>IF(ISBLANK(A28),0,ROUND(J28/26*VP*SUJETION*VLOOKUP($E28,ANC!A21:G31,7,TRUE),2))</f>
        <v>0</v>
      </c>
      <c r="AJ28">
        <f t="shared" si="18"/>
        <v>0</v>
      </c>
      <c r="AK28">
        <f t="shared" si="19"/>
        <v>0</v>
      </c>
    </row>
    <row r="29" spans="4:37" x14ac:dyDescent="0.25">
      <c r="D29" t="b">
        <v>1</v>
      </c>
      <c r="E29">
        <v>0</v>
      </c>
      <c r="F29">
        <v>0</v>
      </c>
      <c r="G29">
        <v>0</v>
      </c>
      <c r="H29">
        <v>0</v>
      </c>
      <c r="J29">
        <v>0</v>
      </c>
      <c r="L29">
        <f t="shared" si="0"/>
        <v>0</v>
      </c>
      <c r="M29">
        <f>ROUND(IF($G29=0,0,IF($D29,IF($G29&lt;16,$G29,26)/26*VP*SUJETION*VLOOKUP($E29,ANC!A$2:B$12,2,TRUE),0)),2)</f>
        <v>0</v>
      </c>
      <c r="N29">
        <f t="shared" si="1"/>
        <v>0</v>
      </c>
      <c r="O29">
        <f t="shared" si="2"/>
        <v>0</v>
      </c>
      <c r="P29" t="str">
        <f t="shared" si="11"/>
        <v>CONV</v>
      </c>
      <c r="Q29">
        <f t="shared" si="3"/>
        <v>0</v>
      </c>
      <c r="R29">
        <f t="shared" si="4"/>
        <v>0</v>
      </c>
      <c r="S29">
        <f t="shared" si="5"/>
        <v>0</v>
      </c>
      <c r="T29">
        <f>IF($D29,ROUND(IF($H29=0,0,IF($D29,IF($H29&lt;16,$H29,26)/26*VP*SUJETION*VLOOKUP($E29,ANC!$A$2:$D$12,4,TRUE),0)),2),0)</f>
        <v>0</v>
      </c>
      <c r="U29">
        <f t="shared" ref="U29:V51" si="20">IF($D29,ROUND(IF($H29=0,0,(NBJMOIS-$H29)/NBJMOIS*0.8*70*SMICHOR),2),0)</f>
        <v>0</v>
      </c>
      <c r="V29">
        <f t="shared" si="20"/>
        <v>0</v>
      </c>
      <c r="W29" t="str">
        <f t="shared" si="12"/>
        <v>CONV</v>
      </c>
      <c r="X29">
        <f t="shared" si="7"/>
        <v>0</v>
      </c>
      <c r="Y29">
        <f t="shared" si="13"/>
        <v>0</v>
      </c>
      <c r="Z29">
        <f t="shared" si="8"/>
        <v>0</v>
      </c>
      <c r="AA29">
        <f>IF($D29,ROUND(IF($I29=0,0,IF($D29,IF($I29&lt;16,$I29,26)/26*VP*SUJETION*VLOOKUP($E29,ANC!$A$2:$D$12,4,TRUE),0)),2),0)</f>
        <v>0</v>
      </c>
      <c r="AB29">
        <f t="shared" ref="AB29:AC51" si="21">IF($D29,ROUND(IF($I29=0,0,(NBJMOIS-$I29)/NBJMOIS*0.8*70*SMICHOR),2),0)</f>
        <v>0</v>
      </c>
      <c r="AC29">
        <f t="shared" si="21"/>
        <v>0</v>
      </c>
      <c r="AD29" t="str">
        <f t="shared" si="14"/>
        <v>CONV</v>
      </c>
      <c r="AE29">
        <f t="shared" si="10"/>
        <v>0</v>
      </c>
      <c r="AF29">
        <f t="shared" si="15"/>
        <v>0</v>
      </c>
      <c r="AG29">
        <f t="shared" si="16"/>
        <v>0</v>
      </c>
      <c r="AH29">
        <f t="shared" si="17"/>
        <v>0</v>
      </c>
      <c r="AI29">
        <f>IF(ISBLANK(A29),0,ROUND(J29/26*VP*SUJETION*VLOOKUP($E29,ANC!A22:G32,7,TRUE),2))</f>
        <v>0</v>
      </c>
      <c r="AJ29">
        <f t="shared" si="18"/>
        <v>0</v>
      </c>
      <c r="AK29">
        <f t="shared" si="19"/>
        <v>0</v>
      </c>
    </row>
    <row r="30" spans="4:37" x14ac:dyDescent="0.25">
      <c r="D30" t="b">
        <v>1</v>
      </c>
      <c r="E30">
        <v>0</v>
      </c>
      <c r="F30">
        <v>0</v>
      </c>
      <c r="G30">
        <v>0</v>
      </c>
      <c r="H30">
        <v>0</v>
      </c>
      <c r="J30">
        <v>0</v>
      </c>
      <c r="L30">
        <f t="shared" si="0"/>
        <v>0</v>
      </c>
      <c r="M30">
        <f>ROUND(IF($G30=0,0,IF($D30,IF($G30&lt;16,$G30,26)/26*VP*SUJETION*VLOOKUP($E30,ANC!A$2:B$12,2,TRUE),0)),2)</f>
        <v>0</v>
      </c>
      <c r="N30">
        <f t="shared" si="1"/>
        <v>0</v>
      </c>
      <c r="O30">
        <f t="shared" si="2"/>
        <v>0</v>
      </c>
      <c r="P30" t="str">
        <f t="shared" si="11"/>
        <v>CONV</v>
      </c>
      <c r="Q30">
        <f t="shared" si="3"/>
        <v>0</v>
      </c>
      <c r="R30">
        <f t="shared" si="4"/>
        <v>0</v>
      </c>
      <c r="S30">
        <f t="shared" si="5"/>
        <v>0</v>
      </c>
      <c r="T30">
        <f>IF($D30,ROUND(IF($H30=0,0,IF($D30,IF($H30&lt;16,$H30,26)/26*VP*SUJETION*VLOOKUP($E30,ANC!$A$2:$D$12,4,TRUE),0)),2),0)</f>
        <v>0</v>
      </c>
      <c r="U30">
        <f t="shared" si="20"/>
        <v>0</v>
      </c>
      <c r="V30">
        <f t="shared" si="20"/>
        <v>0</v>
      </c>
      <c r="W30" t="str">
        <f t="shared" si="12"/>
        <v>CONV</v>
      </c>
      <c r="X30">
        <f t="shared" si="7"/>
        <v>0</v>
      </c>
      <c r="Y30">
        <f t="shared" si="13"/>
        <v>0</v>
      </c>
      <c r="Z30">
        <f t="shared" si="8"/>
        <v>0</v>
      </c>
      <c r="AA30">
        <f>IF($D30,ROUND(IF($I30=0,0,IF($D30,IF($I30&lt;16,$I30,26)/26*VP*SUJETION*VLOOKUP($E30,ANC!$A$2:$D$12,4,TRUE),0)),2),0)</f>
        <v>0</v>
      </c>
      <c r="AB30">
        <f t="shared" si="21"/>
        <v>0</v>
      </c>
      <c r="AC30">
        <f t="shared" si="21"/>
        <v>0</v>
      </c>
      <c r="AD30" t="str">
        <f t="shared" si="14"/>
        <v>CONV</v>
      </c>
      <c r="AE30">
        <f t="shared" si="10"/>
        <v>0</v>
      </c>
      <c r="AF30">
        <f t="shared" si="15"/>
        <v>0</v>
      </c>
      <c r="AG30">
        <f t="shared" si="16"/>
        <v>0</v>
      </c>
      <c r="AH30">
        <f t="shared" si="17"/>
        <v>0</v>
      </c>
      <c r="AI30">
        <f>IF(ISBLANK(A30),0,ROUND(J30/26*VP*SUJETION*VLOOKUP($E30,ANC!A23:G33,7,TRUE),2))</f>
        <v>0</v>
      </c>
      <c r="AJ30">
        <f t="shared" si="18"/>
        <v>0</v>
      </c>
      <c r="AK30">
        <f t="shared" si="19"/>
        <v>0</v>
      </c>
    </row>
    <row r="31" spans="4:37" x14ac:dyDescent="0.25">
      <c r="D31" t="b">
        <v>1</v>
      </c>
      <c r="E31">
        <v>0</v>
      </c>
      <c r="F31">
        <v>0</v>
      </c>
      <c r="G31">
        <v>0</v>
      </c>
      <c r="H31">
        <v>0</v>
      </c>
      <c r="J31">
        <v>0</v>
      </c>
      <c r="L31">
        <f t="shared" si="0"/>
        <v>0</v>
      </c>
      <c r="M31">
        <f>ROUND(IF($G31=0,0,IF($D31,IF($G31&lt;16,$G31,26)/26*VP*SUJETION*VLOOKUP($E31,ANC!A$2:B$12,2,TRUE),0)),2)</f>
        <v>0</v>
      </c>
      <c r="N31">
        <f t="shared" si="1"/>
        <v>0</v>
      </c>
      <c r="O31">
        <f t="shared" si="2"/>
        <v>0</v>
      </c>
      <c r="P31" t="str">
        <f t="shared" si="11"/>
        <v>CONV</v>
      </c>
      <c r="Q31">
        <f t="shared" si="3"/>
        <v>0</v>
      </c>
      <c r="R31">
        <f t="shared" si="4"/>
        <v>0</v>
      </c>
      <c r="S31">
        <f t="shared" si="5"/>
        <v>0</v>
      </c>
      <c r="T31">
        <f>IF($D31,ROUND(IF($H31=0,0,IF($D31,IF($H31&lt;16,$H31,26)/26*VP*SUJETION*VLOOKUP($E31,ANC!$A$2:$D$12,4,TRUE),0)),2),0)</f>
        <v>0</v>
      </c>
      <c r="U31">
        <f t="shared" si="20"/>
        <v>0</v>
      </c>
      <c r="V31">
        <f t="shared" si="20"/>
        <v>0</v>
      </c>
      <c r="W31" t="str">
        <f t="shared" si="12"/>
        <v>CONV</v>
      </c>
      <c r="X31">
        <f t="shared" si="7"/>
        <v>0</v>
      </c>
      <c r="Y31">
        <f t="shared" si="13"/>
        <v>0</v>
      </c>
      <c r="Z31">
        <f t="shared" si="8"/>
        <v>0</v>
      </c>
      <c r="AA31">
        <f>IF($D31,ROUND(IF($I31=0,0,IF($D31,IF($I31&lt;16,$I31,26)/26*VP*SUJETION*VLOOKUP($E31,ANC!$A$2:$D$12,4,TRUE),0)),2),0)</f>
        <v>0</v>
      </c>
      <c r="AB31">
        <f t="shared" si="21"/>
        <v>0</v>
      </c>
      <c r="AC31">
        <f t="shared" si="21"/>
        <v>0</v>
      </c>
      <c r="AD31" t="str">
        <f t="shared" si="14"/>
        <v>CONV</v>
      </c>
      <c r="AE31">
        <f t="shared" si="10"/>
        <v>0</v>
      </c>
      <c r="AF31">
        <f t="shared" si="15"/>
        <v>0</v>
      </c>
      <c r="AG31">
        <f t="shared" si="16"/>
        <v>0</v>
      </c>
      <c r="AH31">
        <f t="shared" si="17"/>
        <v>0</v>
      </c>
      <c r="AI31">
        <f>IF(ISBLANK(A31),0,ROUND(J31/26*VP*SUJETION*VLOOKUP($E31,ANC!A24:G34,7,TRUE),2))</f>
        <v>0</v>
      </c>
      <c r="AJ31">
        <f t="shared" si="18"/>
        <v>0</v>
      </c>
      <c r="AK31">
        <f t="shared" si="19"/>
        <v>0</v>
      </c>
    </row>
    <row r="32" spans="4:37" x14ac:dyDescent="0.25">
      <c r="D32" t="b">
        <v>1</v>
      </c>
      <c r="E32">
        <v>0</v>
      </c>
      <c r="F32">
        <v>0</v>
      </c>
      <c r="G32">
        <v>0</v>
      </c>
      <c r="H32">
        <v>0</v>
      </c>
      <c r="J32">
        <v>0</v>
      </c>
      <c r="L32">
        <f t="shared" si="0"/>
        <v>0</v>
      </c>
      <c r="M32">
        <f>ROUND(IF($G32=0,0,IF($D32,IF($G32&lt;16,$G32,26)/26*VP*SUJETION*VLOOKUP($E32,ANC!A$2:B$12,2,TRUE),0)),2)</f>
        <v>0</v>
      </c>
      <c r="N32">
        <f t="shared" si="1"/>
        <v>0</v>
      </c>
      <c r="O32">
        <f t="shared" si="2"/>
        <v>0</v>
      </c>
      <c r="P32" t="str">
        <f t="shared" si="11"/>
        <v>CONV</v>
      </c>
      <c r="Q32">
        <f t="shared" si="3"/>
        <v>0</v>
      </c>
      <c r="R32">
        <f t="shared" si="4"/>
        <v>0</v>
      </c>
      <c r="S32">
        <f t="shared" si="5"/>
        <v>0</v>
      </c>
      <c r="T32">
        <f>IF($D32,ROUND(IF($H32=0,0,IF($D32,IF($H32&lt;16,$H32,26)/26*VP*SUJETION*VLOOKUP($E32,ANC!$A$2:$D$12,4,TRUE),0)),2),0)</f>
        <v>0</v>
      </c>
      <c r="U32">
        <f t="shared" si="20"/>
        <v>0</v>
      </c>
      <c r="V32">
        <f t="shared" si="20"/>
        <v>0</v>
      </c>
      <c r="W32" t="str">
        <f t="shared" si="12"/>
        <v>CONV</v>
      </c>
      <c r="X32">
        <f t="shared" si="7"/>
        <v>0</v>
      </c>
      <c r="Y32">
        <f t="shared" si="13"/>
        <v>0</v>
      </c>
      <c r="Z32">
        <f t="shared" si="8"/>
        <v>0</v>
      </c>
      <c r="AA32">
        <f>IF($D32,ROUND(IF($I32=0,0,IF($D32,IF($I32&lt;16,$I32,26)/26*VP*SUJETION*VLOOKUP($E32,ANC!$A$2:$D$12,4,TRUE),0)),2),0)</f>
        <v>0</v>
      </c>
      <c r="AB32">
        <f t="shared" si="21"/>
        <v>0</v>
      </c>
      <c r="AC32">
        <f t="shared" si="21"/>
        <v>0</v>
      </c>
      <c r="AD32" t="str">
        <f t="shared" si="14"/>
        <v>CONV</v>
      </c>
      <c r="AE32">
        <f t="shared" si="10"/>
        <v>0</v>
      </c>
      <c r="AF32">
        <f t="shared" si="15"/>
        <v>0</v>
      </c>
      <c r="AG32">
        <f t="shared" si="16"/>
        <v>0</v>
      </c>
      <c r="AH32">
        <f t="shared" si="17"/>
        <v>0</v>
      </c>
      <c r="AI32">
        <f>IF(ISBLANK(A32),0,ROUND(J32/26*VP*SUJETION*VLOOKUP($E32,ANC!A25:G35,7,TRUE),2))</f>
        <v>0</v>
      </c>
      <c r="AJ32">
        <f t="shared" si="18"/>
        <v>0</v>
      </c>
      <c r="AK32">
        <f t="shared" si="19"/>
        <v>0</v>
      </c>
    </row>
    <row r="33" spans="4:37" x14ac:dyDescent="0.25">
      <c r="D33" t="b">
        <v>1</v>
      </c>
      <c r="E33">
        <v>0</v>
      </c>
      <c r="F33">
        <v>0</v>
      </c>
      <c r="G33">
        <v>0</v>
      </c>
      <c r="H33">
        <v>0</v>
      </c>
      <c r="J33">
        <v>0</v>
      </c>
      <c r="L33">
        <f t="shared" si="0"/>
        <v>0</v>
      </c>
      <c r="M33">
        <f>ROUND(IF($G33=0,0,IF($D33,IF($G33&lt;16,$G33,26)/26*VP*SUJETION*VLOOKUP($E33,ANC!A$2:B$12,2,TRUE),0)),2)</f>
        <v>0</v>
      </c>
      <c r="N33">
        <f t="shared" si="1"/>
        <v>0</v>
      </c>
      <c r="O33">
        <f t="shared" si="2"/>
        <v>0</v>
      </c>
      <c r="P33" t="str">
        <f t="shared" si="11"/>
        <v>CONV</v>
      </c>
      <c r="Q33">
        <f t="shared" si="3"/>
        <v>0</v>
      </c>
      <c r="R33">
        <f t="shared" si="4"/>
        <v>0</v>
      </c>
      <c r="S33">
        <f t="shared" si="5"/>
        <v>0</v>
      </c>
      <c r="T33">
        <f>IF($D33,ROUND(IF($H33=0,0,IF($D33,IF($H33&lt;16,$H33,26)/26*VP*SUJETION*VLOOKUP($E33,ANC!$A$2:$D$12,4,TRUE),0)),2),0)</f>
        <v>0</v>
      </c>
      <c r="U33">
        <f t="shared" si="20"/>
        <v>0</v>
      </c>
      <c r="V33">
        <f t="shared" si="20"/>
        <v>0</v>
      </c>
      <c r="W33" t="str">
        <f t="shared" si="12"/>
        <v>CONV</v>
      </c>
      <c r="X33">
        <f t="shared" si="7"/>
        <v>0</v>
      </c>
      <c r="Y33">
        <f t="shared" si="13"/>
        <v>0</v>
      </c>
      <c r="Z33">
        <f t="shared" si="8"/>
        <v>0</v>
      </c>
      <c r="AA33">
        <f>IF($D33,ROUND(IF($I33=0,0,IF($D33,IF($I33&lt;16,$I33,26)/26*VP*SUJETION*VLOOKUP($E33,ANC!$A$2:$D$12,4,TRUE),0)),2),0)</f>
        <v>0</v>
      </c>
      <c r="AB33">
        <f t="shared" si="21"/>
        <v>0</v>
      </c>
      <c r="AC33">
        <f t="shared" si="21"/>
        <v>0</v>
      </c>
      <c r="AD33" t="str">
        <f t="shared" si="14"/>
        <v>CONV</v>
      </c>
      <c r="AE33">
        <f t="shared" si="10"/>
        <v>0</v>
      </c>
      <c r="AF33">
        <f t="shared" si="15"/>
        <v>0</v>
      </c>
      <c r="AG33">
        <f t="shared" si="16"/>
        <v>0</v>
      </c>
      <c r="AH33">
        <f t="shared" si="17"/>
        <v>0</v>
      </c>
      <c r="AI33">
        <f>IF(ISBLANK(A33),0,ROUND(J33/26*VP*SUJETION*VLOOKUP($E33,ANC!A26:G36,7,TRUE),2))</f>
        <v>0</v>
      </c>
      <c r="AJ33">
        <f t="shared" si="18"/>
        <v>0</v>
      </c>
      <c r="AK33">
        <f t="shared" si="19"/>
        <v>0</v>
      </c>
    </row>
    <row r="34" spans="4:37" x14ac:dyDescent="0.25">
      <c r="D34" t="b">
        <v>1</v>
      </c>
      <c r="E34">
        <v>0</v>
      </c>
      <c r="F34">
        <v>0</v>
      </c>
      <c r="G34">
        <v>0</v>
      </c>
      <c r="H34">
        <v>0</v>
      </c>
      <c r="J34">
        <v>0</v>
      </c>
      <c r="L34">
        <f t="shared" si="0"/>
        <v>0</v>
      </c>
      <c r="M34">
        <f>ROUND(IF($G34=0,0,IF($D34,IF($G34&lt;16,$G34,26)/26*VP*SUJETION*VLOOKUP($E34,ANC!A$2:B$12,2,TRUE),0)),2)</f>
        <v>0</v>
      </c>
      <c r="N34">
        <f t="shared" si="1"/>
        <v>0</v>
      </c>
      <c r="O34">
        <f t="shared" si="2"/>
        <v>0</v>
      </c>
      <c r="P34" t="str">
        <f t="shared" si="11"/>
        <v>CONV</v>
      </c>
      <c r="Q34">
        <f t="shared" si="3"/>
        <v>0</v>
      </c>
      <c r="R34">
        <f t="shared" si="4"/>
        <v>0</v>
      </c>
      <c r="S34">
        <f t="shared" si="5"/>
        <v>0</v>
      </c>
      <c r="T34">
        <f>IF($D34,ROUND(IF($H34=0,0,IF($D34,IF($H34&lt;16,$H34,26)/26*VP*SUJETION*VLOOKUP($E34,ANC!$A$2:$D$12,4,TRUE),0)),2),0)</f>
        <v>0</v>
      </c>
      <c r="U34">
        <f t="shared" si="20"/>
        <v>0</v>
      </c>
      <c r="V34">
        <f t="shared" si="20"/>
        <v>0</v>
      </c>
      <c r="W34" t="str">
        <f t="shared" si="12"/>
        <v>CONV</v>
      </c>
      <c r="X34">
        <f t="shared" si="7"/>
        <v>0</v>
      </c>
      <c r="Y34">
        <f t="shared" si="13"/>
        <v>0</v>
      </c>
      <c r="Z34">
        <f t="shared" si="8"/>
        <v>0</v>
      </c>
      <c r="AA34">
        <f>IF($D34,ROUND(IF($I34=0,0,IF($D34,IF($I34&lt;16,$I34,26)/26*VP*SUJETION*VLOOKUP($E34,ANC!$A$2:$D$12,4,TRUE),0)),2),0)</f>
        <v>0</v>
      </c>
      <c r="AB34">
        <f t="shared" si="21"/>
        <v>0</v>
      </c>
      <c r="AC34">
        <f t="shared" si="21"/>
        <v>0</v>
      </c>
      <c r="AD34" t="str">
        <f t="shared" si="14"/>
        <v>CONV</v>
      </c>
      <c r="AE34">
        <f t="shared" si="10"/>
        <v>0</v>
      </c>
      <c r="AF34">
        <f t="shared" si="15"/>
        <v>0</v>
      </c>
      <c r="AG34">
        <f t="shared" si="16"/>
        <v>0</v>
      </c>
      <c r="AH34">
        <f t="shared" si="17"/>
        <v>0</v>
      </c>
      <c r="AI34">
        <f>IF(ISBLANK(A34),0,ROUND(J34/26*VP*SUJETION*VLOOKUP($E34,ANC!A27:G37,7,TRUE),2))</f>
        <v>0</v>
      </c>
      <c r="AJ34">
        <f t="shared" si="18"/>
        <v>0</v>
      </c>
      <c r="AK34">
        <f t="shared" si="19"/>
        <v>0</v>
      </c>
    </row>
    <row r="35" spans="4:37" x14ac:dyDescent="0.25">
      <c r="D35" t="b">
        <v>1</v>
      </c>
      <c r="E35">
        <v>0</v>
      </c>
      <c r="F35">
        <v>0</v>
      </c>
      <c r="G35">
        <v>0</v>
      </c>
      <c r="H35">
        <v>0</v>
      </c>
      <c r="J35">
        <v>0</v>
      </c>
      <c r="L35">
        <f t="shared" si="0"/>
        <v>0</v>
      </c>
      <c r="M35">
        <f>ROUND(IF($G35=0,0,IF($D35,IF($G35&lt;16,$G35,26)/26*VP*SUJETION*VLOOKUP($E35,ANC!A$2:B$12,2,TRUE),0)),2)</f>
        <v>0</v>
      </c>
      <c r="N35">
        <f t="shared" si="1"/>
        <v>0</v>
      </c>
      <c r="O35">
        <f t="shared" si="2"/>
        <v>0</v>
      </c>
      <c r="P35" t="str">
        <f t="shared" si="11"/>
        <v>CONV</v>
      </c>
      <c r="Q35">
        <f t="shared" si="3"/>
        <v>0</v>
      </c>
      <c r="R35">
        <f t="shared" si="4"/>
        <v>0</v>
      </c>
      <c r="S35">
        <f t="shared" si="5"/>
        <v>0</v>
      </c>
      <c r="T35">
        <f>IF($D35,ROUND(IF($H35=0,0,IF($D35,IF($H35&lt;16,$H35,26)/26*VP*SUJETION*VLOOKUP($E35,ANC!$A$2:$D$12,4,TRUE),0)),2),0)</f>
        <v>0</v>
      </c>
      <c r="U35">
        <f t="shared" si="20"/>
        <v>0</v>
      </c>
      <c r="V35">
        <f t="shared" si="20"/>
        <v>0</v>
      </c>
      <c r="W35" t="str">
        <f t="shared" si="12"/>
        <v>CONV</v>
      </c>
      <c r="X35">
        <f t="shared" si="7"/>
        <v>0</v>
      </c>
      <c r="Y35">
        <f t="shared" si="13"/>
        <v>0</v>
      </c>
      <c r="Z35">
        <f t="shared" si="8"/>
        <v>0</v>
      </c>
      <c r="AA35">
        <f>IF($D35,ROUND(IF($I35=0,0,IF($D35,IF($I35&lt;16,$I35,26)/26*VP*SUJETION*VLOOKUP($E35,ANC!$A$2:$D$12,4,TRUE),0)),2),0)</f>
        <v>0</v>
      </c>
      <c r="AB35">
        <f t="shared" si="21"/>
        <v>0</v>
      </c>
      <c r="AC35">
        <f t="shared" si="21"/>
        <v>0</v>
      </c>
      <c r="AD35" t="str">
        <f t="shared" si="14"/>
        <v>CONV</v>
      </c>
      <c r="AE35">
        <f t="shared" si="10"/>
        <v>0</v>
      </c>
      <c r="AF35">
        <f t="shared" si="15"/>
        <v>0</v>
      </c>
      <c r="AG35">
        <f t="shared" si="16"/>
        <v>0</v>
      </c>
      <c r="AH35">
        <f t="shared" si="17"/>
        <v>0</v>
      </c>
      <c r="AI35">
        <f>IF(ISBLANK(A35),0,ROUND(J35/26*VP*SUJETION*VLOOKUP($E35,ANC!A28:G38,7,TRUE),2))</f>
        <v>0</v>
      </c>
      <c r="AJ35">
        <f t="shared" si="18"/>
        <v>0</v>
      </c>
      <c r="AK35">
        <f t="shared" si="19"/>
        <v>0</v>
      </c>
    </row>
    <row r="36" spans="4:37" x14ac:dyDescent="0.25">
      <c r="D36" t="b">
        <v>1</v>
      </c>
      <c r="E36">
        <v>0</v>
      </c>
      <c r="F36">
        <v>0</v>
      </c>
      <c r="G36">
        <v>0</v>
      </c>
      <c r="H36">
        <v>0</v>
      </c>
      <c r="J36">
        <v>0</v>
      </c>
      <c r="L36">
        <f t="shared" si="0"/>
        <v>0</v>
      </c>
      <c r="M36">
        <f>ROUND(IF($G36=0,0,IF($D36,IF($G36&lt;16,$G36,26)/26*VP*SUJETION*VLOOKUP($E36,ANC!A$2:B$12,2,TRUE),0)),2)</f>
        <v>0</v>
      </c>
      <c r="N36">
        <f t="shared" si="1"/>
        <v>0</v>
      </c>
      <c r="O36">
        <f t="shared" si="2"/>
        <v>0</v>
      </c>
      <c r="P36" t="str">
        <f t="shared" si="11"/>
        <v>CONV</v>
      </c>
      <c r="Q36">
        <f t="shared" si="3"/>
        <v>0</v>
      </c>
      <c r="R36">
        <f t="shared" si="4"/>
        <v>0</v>
      </c>
      <c r="S36">
        <f t="shared" si="5"/>
        <v>0</v>
      </c>
      <c r="T36">
        <f>IF($D36,ROUND(IF($H36=0,0,IF($D36,IF($H36&lt;16,$H36,26)/26*VP*SUJETION*VLOOKUP($E36,ANC!$A$2:$D$12,4,TRUE),0)),2),0)</f>
        <v>0</v>
      </c>
      <c r="U36">
        <f t="shared" si="20"/>
        <v>0</v>
      </c>
      <c r="V36">
        <f t="shared" si="20"/>
        <v>0</v>
      </c>
      <c r="W36" t="str">
        <f t="shared" si="12"/>
        <v>CONV</v>
      </c>
      <c r="X36">
        <f t="shared" si="7"/>
        <v>0</v>
      </c>
      <c r="Y36">
        <f t="shared" si="13"/>
        <v>0</v>
      </c>
      <c r="Z36">
        <f t="shared" si="8"/>
        <v>0</v>
      </c>
      <c r="AA36">
        <f>IF($D36,ROUND(IF($I36=0,0,IF($D36,IF($I36&lt;16,$I36,26)/26*VP*SUJETION*VLOOKUP($E36,ANC!$A$2:$D$12,4,TRUE),0)),2),0)</f>
        <v>0</v>
      </c>
      <c r="AB36">
        <f t="shared" si="21"/>
        <v>0</v>
      </c>
      <c r="AC36">
        <f t="shared" si="21"/>
        <v>0</v>
      </c>
      <c r="AD36" t="str">
        <f t="shared" si="14"/>
        <v>CONV</v>
      </c>
      <c r="AE36">
        <f t="shared" si="10"/>
        <v>0</v>
      </c>
      <c r="AF36">
        <f t="shared" si="15"/>
        <v>0</v>
      </c>
      <c r="AG36">
        <f t="shared" si="16"/>
        <v>0</v>
      </c>
      <c r="AH36">
        <f t="shared" si="17"/>
        <v>0</v>
      </c>
      <c r="AI36">
        <f>IF(ISBLANK(A36),0,ROUND(J36/26*VP*SUJETION*VLOOKUP($E36,ANC!A29:G39,7,TRUE),2))</f>
        <v>0</v>
      </c>
      <c r="AJ36">
        <f t="shared" si="18"/>
        <v>0</v>
      </c>
      <c r="AK36">
        <f t="shared" si="19"/>
        <v>0</v>
      </c>
    </row>
    <row r="37" spans="4:37" x14ac:dyDescent="0.25">
      <c r="D37" t="b">
        <v>1</v>
      </c>
      <c r="E37">
        <v>0</v>
      </c>
      <c r="F37">
        <v>0</v>
      </c>
      <c r="G37">
        <v>0</v>
      </c>
      <c r="H37">
        <v>0</v>
      </c>
      <c r="J37">
        <v>0</v>
      </c>
      <c r="L37">
        <f t="shared" si="0"/>
        <v>0</v>
      </c>
      <c r="M37">
        <f>ROUND(IF($G37=0,0,IF($D37,IF($G37&lt;16,$G37,26)/26*VP*SUJETION*VLOOKUP($E37,ANC!A$2:B$12,2,TRUE),0)),2)</f>
        <v>0</v>
      </c>
      <c r="N37">
        <f t="shared" si="1"/>
        <v>0</v>
      </c>
      <c r="O37">
        <f t="shared" si="2"/>
        <v>0</v>
      </c>
      <c r="P37" t="str">
        <f t="shared" si="11"/>
        <v>CONV</v>
      </c>
      <c r="Q37">
        <f t="shared" si="3"/>
        <v>0</v>
      </c>
      <c r="R37">
        <f t="shared" si="4"/>
        <v>0</v>
      </c>
      <c r="S37">
        <f t="shared" si="5"/>
        <v>0</v>
      </c>
      <c r="T37">
        <f>IF($D37,ROUND(IF($H37=0,0,IF($D37,IF($H37&lt;16,$H37,26)/26*VP*SUJETION*VLOOKUP($E37,ANC!$A$2:$D$12,4,TRUE),0)),2),0)</f>
        <v>0</v>
      </c>
      <c r="U37">
        <f t="shared" si="20"/>
        <v>0</v>
      </c>
      <c r="V37">
        <f t="shared" si="20"/>
        <v>0</v>
      </c>
      <c r="W37" t="str">
        <f t="shared" si="12"/>
        <v>CONV</v>
      </c>
      <c r="X37">
        <f t="shared" si="7"/>
        <v>0</v>
      </c>
      <c r="Y37">
        <f t="shared" si="13"/>
        <v>0</v>
      </c>
      <c r="Z37">
        <f t="shared" si="8"/>
        <v>0</v>
      </c>
      <c r="AA37">
        <f>IF($D37,ROUND(IF($I37=0,0,IF($D37,IF($I37&lt;16,$I37,26)/26*VP*SUJETION*VLOOKUP($E37,ANC!$A$2:$D$12,4,TRUE),0)),2),0)</f>
        <v>0</v>
      </c>
      <c r="AB37">
        <f t="shared" si="21"/>
        <v>0</v>
      </c>
      <c r="AC37">
        <f t="shared" si="21"/>
        <v>0</v>
      </c>
      <c r="AD37" t="str">
        <f t="shared" si="14"/>
        <v>CONV</v>
      </c>
      <c r="AE37">
        <f t="shared" si="10"/>
        <v>0</v>
      </c>
      <c r="AF37">
        <f t="shared" si="15"/>
        <v>0</v>
      </c>
      <c r="AG37">
        <f t="shared" si="16"/>
        <v>0</v>
      </c>
      <c r="AH37">
        <f t="shared" si="17"/>
        <v>0</v>
      </c>
      <c r="AI37">
        <f>IF(ISBLANK(A37),0,ROUND(J37/26*VP*SUJETION*VLOOKUP($E37,ANC!A30:G40,7,TRUE),2))</f>
        <v>0</v>
      </c>
      <c r="AJ37">
        <f t="shared" si="18"/>
        <v>0</v>
      </c>
      <c r="AK37">
        <f t="shared" si="19"/>
        <v>0</v>
      </c>
    </row>
    <row r="38" spans="4:37" x14ac:dyDescent="0.25">
      <c r="D38" t="b">
        <v>1</v>
      </c>
      <c r="E38">
        <v>0</v>
      </c>
      <c r="F38">
        <v>0</v>
      </c>
      <c r="G38">
        <v>0</v>
      </c>
      <c r="H38">
        <v>0</v>
      </c>
      <c r="J38">
        <v>0</v>
      </c>
      <c r="L38">
        <f t="shared" si="0"/>
        <v>0</v>
      </c>
      <c r="M38">
        <f>ROUND(IF($G38=0,0,IF($D38,IF($G38&lt;16,$G38,26)/26*VP*SUJETION*VLOOKUP($E38,ANC!A$2:B$12,2,TRUE),0)),2)</f>
        <v>0</v>
      </c>
      <c r="N38">
        <f t="shared" si="1"/>
        <v>0</v>
      </c>
      <c r="O38">
        <f t="shared" si="2"/>
        <v>0</v>
      </c>
      <c r="P38" t="str">
        <f t="shared" si="11"/>
        <v>CONV</v>
      </c>
      <c r="Q38">
        <f t="shared" si="3"/>
        <v>0</v>
      </c>
      <c r="R38">
        <f t="shared" si="4"/>
        <v>0</v>
      </c>
      <c r="S38">
        <f t="shared" si="5"/>
        <v>0</v>
      </c>
      <c r="T38">
        <f>IF($D38,ROUND(IF($H38=0,0,IF($D38,IF($H38&lt;16,$H38,26)/26*VP*SUJETION*VLOOKUP($E38,ANC!$A$2:$D$12,4,TRUE),0)),2),0)</f>
        <v>0</v>
      </c>
      <c r="U38">
        <f t="shared" si="20"/>
        <v>0</v>
      </c>
      <c r="V38">
        <f t="shared" si="20"/>
        <v>0</v>
      </c>
      <c r="W38" t="str">
        <f t="shared" si="12"/>
        <v>CONV</v>
      </c>
      <c r="X38">
        <f t="shared" si="7"/>
        <v>0</v>
      </c>
      <c r="Y38">
        <f t="shared" si="13"/>
        <v>0</v>
      </c>
      <c r="Z38">
        <f t="shared" si="8"/>
        <v>0</v>
      </c>
      <c r="AA38">
        <f>IF($D38,ROUND(IF($I38=0,0,IF($D38,IF($I38&lt;16,$I38,26)/26*VP*SUJETION*VLOOKUP($E38,ANC!$A$2:$D$12,4,TRUE),0)),2),0)</f>
        <v>0</v>
      </c>
      <c r="AB38">
        <f t="shared" si="21"/>
        <v>0</v>
      </c>
      <c r="AC38">
        <f t="shared" si="21"/>
        <v>0</v>
      </c>
      <c r="AD38" t="str">
        <f t="shared" si="14"/>
        <v>CONV</v>
      </c>
      <c r="AE38">
        <f t="shared" si="10"/>
        <v>0</v>
      </c>
      <c r="AF38">
        <f t="shared" si="15"/>
        <v>0</v>
      </c>
      <c r="AG38">
        <f t="shared" si="16"/>
        <v>0</v>
      </c>
      <c r="AH38">
        <f t="shared" si="17"/>
        <v>0</v>
      </c>
      <c r="AI38">
        <f>IF(ISBLANK(A38),0,ROUND(J38/26*VP*SUJETION*VLOOKUP($E38,ANC!A31:G41,7,TRUE),2))</f>
        <v>0</v>
      </c>
      <c r="AJ38">
        <f t="shared" si="18"/>
        <v>0</v>
      </c>
      <c r="AK38">
        <f t="shared" si="19"/>
        <v>0</v>
      </c>
    </row>
    <row r="39" spans="4:37" x14ac:dyDescent="0.25">
      <c r="D39" t="b">
        <v>1</v>
      </c>
      <c r="E39">
        <v>0</v>
      </c>
      <c r="F39">
        <v>0</v>
      </c>
      <c r="G39">
        <v>0</v>
      </c>
      <c r="H39">
        <v>0</v>
      </c>
      <c r="J39">
        <v>0</v>
      </c>
      <c r="L39">
        <f t="shared" si="0"/>
        <v>0</v>
      </c>
      <c r="M39">
        <f>ROUND(IF($G39=0,0,IF($D39,IF($G39&lt;16,$G39,26)/26*VP*SUJETION*VLOOKUP($E39,ANC!A$2:B$12,2,TRUE),0)),2)</f>
        <v>0</v>
      </c>
      <c r="N39">
        <f t="shared" si="1"/>
        <v>0</v>
      </c>
      <c r="O39">
        <f t="shared" si="2"/>
        <v>0</v>
      </c>
      <c r="P39" t="str">
        <f t="shared" si="11"/>
        <v>CONV</v>
      </c>
      <c r="Q39">
        <f t="shared" si="3"/>
        <v>0</v>
      </c>
      <c r="R39">
        <f t="shared" si="4"/>
        <v>0</v>
      </c>
      <c r="S39">
        <f t="shared" si="5"/>
        <v>0</v>
      </c>
      <c r="T39">
        <f>IF($D39,ROUND(IF($H39=0,0,IF($D39,IF($H39&lt;16,$H39,26)/26*VP*SUJETION*VLOOKUP($E39,ANC!$A$2:$D$12,4,TRUE),0)),2),0)</f>
        <v>0</v>
      </c>
      <c r="U39">
        <f t="shared" si="20"/>
        <v>0</v>
      </c>
      <c r="V39">
        <f t="shared" si="20"/>
        <v>0</v>
      </c>
      <c r="W39" t="str">
        <f t="shared" si="12"/>
        <v>CONV</v>
      </c>
      <c r="X39">
        <f t="shared" si="7"/>
        <v>0</v>
      </c>
      <c r="Y39">
        <f t="shared" si="13"/>
        <v>0</v>
      </c>
      <c r="Z39">
        <f t="shared" si="8"/>
        <v>0</v>
      </c>
      <c r="AA39">
        <f>IF($D39,ROUND(IF($I39=0,0,IF($D39,IF($I39&lt;16,$I39,26)/26*VP*SUJETION*VLOOKUP($E39,ANC!$A$2:$D$12,4,TRUE),0)),2),0)</f>
        <v>0</v>
      </c>
      <c r="AB39">
        <f t="shared" si="21"/>
        <v>0</v>
      </c>
      <c r="AC39">
        <f t="shared" si="21"/>
        <v>0</v>
      </c>
      <c r="AD39" t="str">
        <f t="shared" si="14"/>
        <v>CONV</v>
      </c>
      <c r="AE39">
        <f t="shared" si="10"/>
        <v>0</v>
      </c>
      <c r="AF39">
        <f t="shared" si="15"/>
        <v>0</v>
      </c>
      <c r="AG39">
        <f t="shared" si="16"/>
        <v>0</v>
      </c>
      <c r="AH39">
        <f t="shared" si="17"/>
        <v>0</v>
      </c>
      <c r="AI39">
        <f>IF(ISBLANK(A39),0,ROUND(J39/26*VP*SUJETION*VLOOKUP($E39,ANC!A32:G42,7,TRUE),2))</f>
        <v>0</v>
      </c>
      <c r="AJ39">
        <f t="shared" si="18"/>
        <v>0</v>
      </c>
      <c r="AK39">
        <f t="shared" si="19"/>
        <v>0</v>
      </c>
    </row>
    <row r="40" spans="4:37" x14ac:dyDescent="0.25">
      <c r="D40" t="b">
        <v>1</v>
      </c>
      <c r="E40">
        <v>0</v>
      </c>
      <c r="F40">
        <v>0</v>
      </c>
      <c r="G40">
        <v>0</v>
      </c>
      <c r="H40">
        <v>0</v>
      </c>
      <c r="J40">
        <v>0</v>
      </c>
      <c r="L40">
        <f t="shared" si="0"/>
        <v>0</v>
      </c>
      <c r="M40">
        <f>ROUND(IF($G40=0,0,IF($D40,IF($G40&lt;16,$G40,26)/26*VP*SUJETION*VLOOKUP($E40,ANC!A$2:B$12,2,TRUE),0)),2)</f>
        <v>0</v>
      </c>
      <c r="N40">
        <f t="shared" si="1"/>
        <v>0</v>
      </c>
      <c r="O40">
        <f t="shared" si="2"/>
        <v>0</v>
      </c>
      <c r="P40" t="str">
        <f t="shared" si="11"/>
        <v>CONV</v>
      </c>
      <c r="Q40">
        <f t="shared" si="3"/>
        <v>0</v>
      </c>
      <c r="R40">
        <f t="shared" si="4"/>
        <v>0</v>
      </c>
      <c r="S40">
        <f t="shared" si="5"/>
        <v>0</v>
      </c>
      <c r="T40">
        <f>IF($D40,ROUND(IF($H40=0,0,IF($D40,IF($H40&lt;16,$H40,26)/26*VP*SUJETION*VLOOKUP($E40,ANC!$A$2:$D$12,4,TRUE),0)),2),0)</f>
        <v>0</v>
      </c>
      <c r="U40">
        <f t="shared" si="20"/>
        <v>0</v>
      </c>
      <c r="V40">
        <f t="shared" si="20"/>
        <v>0</v>
      </c>
      <c r="W40" t="str">
        <f t="shared" si="12"/>
        <v>CONV</v>
      </c>
      <c r="X40">
        <f t="shared" si="7"/>
        <v>0</v>
      </c>
      <c r="Y40">
        <f t="shared" si="13"/>
        <v>0</v>
      </c>
      <c r="Z40">
        <f t="shared" si="8"/>
        <v>0</v>
      </c>
      <c r="AA40">
        <f>IF($D40,ROUND(IF($I40=0,0,IF($D40,IF($I40&lt;16,$I40,26)/26*VP*SUJETION*VLOOKUP($E40,ANC!$A$2:$D$12,4,TRUE),0)),2),0)</f>
        <v>0</v>
      </c>
      <c r="AB40">
        <f t="shared" si="21"/>
        <v>0</v>
      </c>
      <c r="AC40">
        <f t="shared" si="21"/>
        <v>0</v>
      </c>
      <c r="AD40" t="str">
        <f t="shared" si="14"/>
        <v>CONV</v>
      </c>
      <c r="AE40">
        <f t="shared" si="10"/>
        <v>0</v>
      </c>
      <c r="AF40">
        <f t="shared" si="15"/>
        <v>0</v>
      </c>
      <c r="AG40">
        <f t="shared" si="16"/>
        <v>0</v>
      </c>
      <c r="AH40">
        <f t="shared" si="17"/>
        <v>0</v>
      </c>
      <c r="AI40">
        <f>IF(ISBLANK(A40),0,ROUND(J40/26*VP*SUJETION*VLOOKUP($E40,ANC!A33:G43,7,TRUE),2))</f>
        <v>0</v>
      </c>
      <c r="AJ40">
        <f t="shared" si="18"/>
        <v>0</v>
      </c>
      <c r="AK40">
        <f t="shared" si="19"/>
        <v>0</v>
      </c>
    </row>
    <row r="41" spans="4:37" x14ac:dyDescent="0.25">
      <c r="D41" t="b">
        <v>1</v>
      </c>
      <c r="E41">
        <v>0</v>
      </c>
      <c r="F41">
        <v>0</v>
      </c>
      <c r="G41">
        <v>0</v>
      </c>
      <c r="H41">
        <v>0</v>
      </c>
      <c r="J41">
        <v>0</v>
      </c>
      <c r="L41">
        <f t="shared" si="0"/>
        <v>0</v>
      </c>
      <c r="M41">
        <f>ROUND(IF($G41=0,0,IF($D41,IF($G41&lt;16,$G41,26)/26*VP*SUJETION*VLOOKUP($E41,ANC!A$2:B$12,2,TRUE),0)),2)</f>
        <v>0</v>
      </c>
      <c r="N41">
        <f t="shared" si="1"/>
        <v>0</v>
      </c>
      <c r="O41">
        <f t="shared" si="2"/>
        <v>0</v>
      </c>
      <c r="P41" t="str">
        <f t="shared" si="11"/>
        <v>CONV</v>
      </c>
      <c r="Q41">
        <f t="shared" si="3"/>
        <v>0</v>
      </c>
      <c r="R41">
        <f t="shared" si="4"/>
        <v>0</v>
      </c>
      <c r="S41">
        <f t="shared" si="5"/>
        <v>0</v>
      </c>
      <c r="T41">
        <f>IF($D41,ROUND(IF($H41=0,0,IF($D41,IF($H41&lt;16,$H41,26)/26*VP*SUJETION*VLOOKUP($E41,ANC!$A$2:$D$12,4,TRUE),0)),2),0)</f>
        <v>0</v>
      </c>
      <c r="U41">
        <f t="shared" si="20"/>
        <v>0</v>
      </c>
      <c r="V41">
        <f t="shared" si="20"/>
        <v>0</v>
      </c>
      <c r="W41" t="str">
        <f t="shared" si="12"/>
        <v>CONV</v>
      </c>
      <c r="X41">
        <f t="shared" si="7"/>
        <v>0</v>
      </c>
      <c r="Y41">
        <f t="shared" si="13"/>
        <v>0</v>
      </c>
      <c r="Z41">
        <f t="shared" si="8"/>
        <v>0</v>
      </c>
      <c r="AA41">
        <f>IF($D41,ROUND(IF($I41=0,0,IF($D41,IF($I41&lt;16,$I41,26)/26*VP*SUJETION*VLOOKUP($E41,ANC!$A$2:$D$12,4,TRUE),0)),2),0)</f>
        <v>0</v>
      </c>
      <c r="AB41">
        <f t="shared" si="21"/>
        <v>0</v>
      </c>
      <c r="AC41">
        <f t="shared" si="21"/>
        <v>0</v>
      </c>
      <c r="AD41" t="str">
        <f t="shared" si="14"/>
        <v>CONV</v>
      </c>
      <c r="AE41">
        <f t="shared" si="10"/>
        <v>0</v>
      </c>
      <c r="AF41">
        <f t="shared" si="15"/>
        <v>0</v>
      </c>
      <c r="AG41">
        <f t="shared" si="16"/>
        <v>0</v>
      </c>
      <c r="AH41">
        <f t="shared" si="17"/>
        <v>0</v>
      </c>
      <c r="AI41">
        <f>IF(ISBLANK(A41),0,ROUND(J41/26*VP*SUJETION*VLOOKUP($E41,ANC!A34:G44,7,TRUE),2))</f>
        <v>0</v>
      </c>
      <c r="AJ41">
        <f t="shared" si="18"/>
        <v>0</v>
      </c>
      <c r="AK41">
        <f t="shared" si="19"/>
        <v>0</v>
      </c>
    </row>
    <row r="42" spans="4:37" x14ac:dyDescent="0.25">
      <c r="D42" t="b">
        <v>1</v>
      </c>
      <c r="E42">
        <v>0</v>
      </c>
      <c r="F42">
        <v>0</v>
      </c>
      <c r="G42">
        <v>0</v>
      </c>
      <c r="H42">
        <v>0</v>
      </c>
      <c r="J42">
        <v>0</v>
      </c>
      <c r="L42">
        <f t="shared" si="0"/>
        <v>0</v>
      </c>
      <c r="M42">
        <f>ROUND(IF($G42=0,0,IF($D42,IF($G42&lt;16,$G42,26)/26*VP*SUJETION*VLOOKUP($E42,ANC!A$2:B$12,2,TRUE),0)),2)</f>
        <v>0</v>
      </c>
      <c r="N42">
        <f t="shared" si="1"/>
        <v>0</v>
      </c>
      <c r="O42">
        <f t="shared" si="2"/>
        <v>0</v>
      </c>
      <c r="P42" t="str">
        <f t="shared" si="11"/>
        <v>CONV</v>
      </c>
      <c r="Q42">
        <f t="shared" si="3"/>
        <v>0</v>
      </c>
      <c r="R42">
        <f t="shared" si="4"/>
        <v>0</v>
      </c>
      <c r="S42">
        <f t="shared" si="5"/>
        <v>0</v>
      </c>
      <c r="T42">
        <f>IF($D42,ROUND(IF($H42=0,0,IF($D42,IF($H42&lt;16,$H42,26)/26*VP*SUJETION*VLOOKUP($E42,ANC!$A$2:$D$12,4,TRUE),0)),2),0)</f>
        <v>0</v>
      </c>
      <c r="U42">
        <f t="shared" si="20"/>
        <v>0</v>
      </c>
      <c r="V42">
        <f t="shared" si="20"/>
        <v>0</v>
      </c>
      <c r="W42" t="str">
        <f t="shared" si="12"/>
        <v>CONV</v>
      </c>
      <c r="X42">
        <f t="shared" si="7"/>
        <v>0</v>
      </c>
      <c r="Y42">
        <f t="shared" si="13"/>
        <v>0</v>
      </c>
      <c r="Z42">
        <f t="shared" si="8"/>
        <v>0</v>
      </c>
      <c r="AA42">
        <f>IF($D42,ROUND(IF($I42=0,0,IF($D42,IF($I42&lt;16,$I42,26)/26*VP*SUJETION*VLOOKUP($E42,ANC!$A$2:$D$12,4,TRUE),0)),2),0)</f>
        <v>0</v>
      </c>
      <c r="AB42">
        <f t="shared" si="21"/>
        <v>0</v>
      </c>
      <c r="AC42">
        <f t="shared" si="21"/>
        <v>0</v>
      </c>
      <c r="AD42" t="str">
        <f t="shared" si="14"/>
        <v>CONV</v>
      </c>
      <c r="AE42">
        <f t="shared" si="10"/>
        <v>0</v>
      </c>
      <c r="AF42">
        <f t="shared" si="15"/>
        <v>0</v>
      </c>
      <c r="AG42">
        <f t="shared" si="16"/>
        <v>0</v>
      </c>
      <c r="AH42">
        <f t="shared" si="17"/>
        <v>0</v>
      </c>
      <c r="AI42">
        <f>IF(ISBLANK(A42),0,ROUND(J42/26*VP*SUJETION*VLOOKUP($E42,ANC!A35:G45,7,TRUE),2))</f>
        <v>0</v>
      </c>
      <c r="AJ42">
        <f t="shared" si="18"/>
        <v>0</v>
      </c>
      <c r="AK42">
        <f t="shared" si="19"/>
        <v>0</v>
      </c>
    </row>
    <row r="43" spans="4:37" x14ac:dyDescent="0.25">
      <c r="D43" t="b">
        <v>1</v>
      </c>
      <c r="E43">
        <v>0</v>
      </c>
      <c r="F43">
        <v>0</v>
      </c>
      <c r="G43">
        <v>0</v>
      </c>
      <c r="H43">
        <v>0</v>
      </c>
      <c r="J43">
        <v>0</v>
      </c>
      <c r="L43">
        <f t="shared" si="0"/>
        <v>0</v>
      </c>
      <c r="M43">
        <f>ROUND(IF($G43=0,0,IF($D43,IF($G43&lt;16,$G43,26)/26*VP*SUJETION*VLOOKUP($E43,ANC!A$2:B$12,2,TRUE),0)),2)</f>
        <v>0</v>
      </c>
      <c r="N43">
        <f t="shared" si="1"/>
        <v>0</v>
      </c>
      <c r="O43">
        <f t="shared" si="2"/>
        <v>0</v>
      </c>
      <c r="P43" t="str">
        <f t="shared" si="11"/>
        <v>CONV</v>
      </c>
      <c r="Q43">
        <f t="shared" si="3"/>
        <v>0</v>
      </c>
      <c r="R43">
        <f t="shared" si="4"/>
        <v>0</v>
      </c>
      <c r="S43">
        <f t="shared" si="5"/>
        <v>0</v>
      </c>
      <c r="T43">
        <f>IF($D43,ROUND(IF($H43=0,0,IF($D43,IF($H43&lt;16,$H43,26)/26*VP*SUJETION*VLOOKUP($E43,ANC!$A$2:$D$12,4,TRUE),0)),2),0)</f>
        <v>0</v>
      </c>
      <c r="U43">
        <f t="shared" si="20"/>
        <v>0</v>
      </c>
      <c r="V43">
        <f t="shared" si="20"/>
        <v>0</v>
      </c>
      <c r="W43" t="str">
        <f t="shared" si="12"/>
        <v>CONV</v>
      </c>
      <c r="X43">
        <f t="shared" si="7"/>
        <v>0</v>
      </c>
      <c r="Y43">
        <f t="shared" si="13"/>
        <v>0</v>
      </c>
      <c r="Z43">
        <f t="shared" si="8"/>
        <v>0</v>
      </c>
      <c r="AA43">
        <f>IF($D43,ROUND(IF($I43=0,0,IF($D43,IF($I43&lt;16,$I43,26)/26*VP*SUJETION*VLOOKUP($E43,ANC!$A$2:$D$12,4,TRUE),0)),2),0)</f>
        <v>0</v>
      </c>
      <c r="AB43">
        <f t="shared" si="21"/>
        <v>0</v>
      </c>
      <c r="AC43">
        <f t="shared" si="21"/>
        <v>0</v>
      </c>
      <c r="AD43" t="str">
        <f t="shared" si="14"/>
        <v>CONV</v>
      </c>
      <c r="AE43">
        <f t="shared" si="10"/>
        <v>0</v>
      </c>
      <c r="AF43">
        <f t="shared" si="15"/>
        <v>0</v>
      </c>
      <c r="AG43">
        <f t="shared" si="16"/>
        <v>0</v>
      </c>
      <c r="AH43">
        <f t="shared" si="17"/>
        <v>0</v>
      </c>
      <c r="AI43">
        <f>IF(ISBLANK(A43),0,ROUND(J43/26*VP*SUJETION*VLOOKUP($E43,ANC!A36:G46,7,TRUE),2))</f>
        <v>0</v>
      </c>
      <c r="AJ43">
        <f t="shared" si="18"/>
        <v>0</v>
      </c>
      <c r="AK43">
        <f t="shared" si="19"/>
        <v>0</v>
      </c>
    </row>
    <row r="44" spans="4:37" x14ac:dyDescent="0.25">
      <c r="D44" t="b">
        <v>1</v>
      </c>
      <c r="E44">
        <v>0</v>
      </c>
      <c r="F44">
        <v>0</v>
      </c>
      <c r="G44">
        <v>0</v>
      </c>
      <c r="H44">
        <v>0</v>
      </c>
      <c r="J44">
        <v>0</v>
      </c>
      <c r="L44">
        <f t="shared" si="0"/>
        <v>0</v>
      </c>
      <c r="M44">
        <f>ROUND(IF($G44=0,0,IF($D44,IF($G44&lt;16,$G44,26)/26*VP*SUJETION*VLOOKUP($E44,ANC!A$2:B$12,2,TRUE),0)),2)</f>
        <v>0</v>
      </c>
      <c r="N44">
        <f t="shared" si="1"/>
        <v>0</v>
      </c>
      <c r="O44">
        <f t="shared" si="2"/>
        <v>0</v>
      </c>
      <c r="P44" t="str">
        <f t="shared" si="11"/>
        <v>CONV</v>
      </c>
      <c r="Q44">
        <f t="shared" si="3"/>
        <v>0</v>
      </c>
      <c r="R44">
        <f t="shared" si="4"/>
        <v>0</v>
      </c>
      <c r="S44">
        <f t="shared" si="5"/>
        <v>0</v>
      </c>
      <c r="T44">
        <f>IF($D44,ROUND(IF($H44=0,0,IF($D44,IF($H44&lt;16,$H44,26)/26*VP*SUJETION*VLOOKUP($E44,ANC!$A$2:$D$12,4,TRUE),0)),2),0)</f>
        <v>0</v>
      </c>
      <c r="U44">
        <f t="shared" si="20"/>
        <v>0</v>
      </c>
      <c r="V44">
        <f t="shared" si="20"/>
        <v>0</v>
      </c>
      <c r="W44" t="str">
        <f t="shared" si="12"/>
        <v>CONV</v>
      </c>
      <c r="X44">
        <f t="shared" si="7"/>
        <v>0</v>
      </c>
      <c r="Y44">
        <f t="shared" si="13"/>
        <v>0</v>
      </c>
      <c r="Z44">
        <f t="shared" si="8"/>
        <v>0</v>
      </c>
      <c r="AA44">
        <f>IF($D44,ROUND(IF($I44=0,0,IF($D44,IF($I44&lt;16,$I44,26)/26*VP*SUJETION*VLOOKUP($E44,ANC!$A$2:$D$12,4,TRUE),0)),2),0)</f>
        <v>0</v>
      </c>
      <c r="AB44">
        <f t="shared" si="21"/>
        <v>0</v>
      </c>
      <c r="AC44">
        <f t="shared" si="21"/>
        <v>0</v>
      </c>
      <c r="AD44" t="str">
        <f t="shared" si="14"/>
        <v>CONV</v>
      </c>
      <c r="AE44">
        <f t="shared" si="10"/>
        <v>0</v>
      </c>
      <c r="AF44">
        <f t="shared" si="15"/>
        <v>0</v>
      </c>
      <c r="AG44">
        <f t="shared" si="16"/>
        <v>0</v>
      </c>
      <c r="AH44">
        <f t="shared" si="17"/>
        <v>0</v>
      </c>
      <c r="AI44">
        <f>IF(ISBLANK(A44),0,ROUND(J44/26*VP*SUJETION*VLOOKUP($E44,ANC!A37:G47,7,TRUE),2))</f>
        <v>0</v>
      </c>
      <c r="AJ44">
        <f t="shared" si="18"/>
        <v>0</v>
      </c>
      <c r="AK44">
        <f t="shared" si="19"/>
        <v>0</v>
      </c>
    </row>
    <row r="45" spans="4:37" x14ac:dyDescent="0.25">
      <c r="D45" t="b">
        <v>1</v>
      </c>
      <c r="E45">
        <v>0</v>
      </c>
      <c r="F45">
        <v>0</v>
      </c>
      <c r="G45">
        <v>0</v>
      </c>
      <c r="H45">
        <v>0</v>
      </c>
      <c r="J45">
        <v>0</v>
      </c>
      <c r="L45">
        <f t="shared" si="0"/>
        <v>0</v>
      </c>
      <c r="M45">
        <f>ROUND(IF($G45=0,0,IF($D45,IF($G45&lt;16,$G45,26)/26*VP*SUJETION*VLOOKUP($E45,ANC!A$2:B$12,2,TRUE),0)),2)</f>
        <v>0</v>
      </c>
      <c r="N45">
        <f t="shared" si="1"/>
        <v>0</v>
      </c>
      <c r="O45">
        <f t="shared" si="2"/>
        <v>0</v>
      </c>
      <c r="P45" t="str">
        <f t="shared" si="11"/>
        <v>CONV</v>
      </c>
      <c r="Q45">
        <f t="shared" si="3"/>
        <v>0</v>
      </c>
      <c r="R45">
        <f t="shared" si="4"/>
        <v>0</v>
      </c>
      <c r="S45">
        <f t="shared" si="5"/>
        <v>0</v>
      </c>
      <c r="T45">
        <f>IF($D45,ROUND(IF($H45=0,0,IF($D45,IF($H45&lt;16,$H45,26)/26*VP*SUJETION*VLOOKUP($E45,ANC!$A$2:$D$12,4,TRUE),0)),2),0)</f>
        <v>0</v>
      </c>
      <c r="U45">
        <f t="shared" si="20"/>
        <v>0</v>
      </c>
      <c r="V45">
        <f t="shared" si="20"/>
        <v>0</v>
      </c>
      <c r="W45" t="str">
        <f t="shared" si="12"/>
        <v>CONV</v>
      </c>
      <c r="X45">
        <f t="shared" si="7"/>
        <v>0</v>
      </c>
      <c r="Y45">
        <f t="shared" si="13"/>
        <v>0</v>
      </c>
      <c r="Z45">
        <f t="shared" si="8"/>
        <v>0</v>
      </c>
      <c r="AA45">
        <f>IF($D45,ROUND(IF($I45=0,0,IF($D45,IF($I45&lt;16,$I45,26)/26*VP*SUJETION*VLOOKUP($E45,ANC!$A$2:$D$12,4,TRUE),0)),2),0)</f>
        <v>0</v>
      </c>
      <c r="AB45">
        <f t="shared" si="21"/>
        <v>0</v>
      </c>
      <c r="AC45">
        <f t="shared" si="21"/>
        <v>0</v>
      </c>
      <c r="AD45" t="str">
        <f t="shared" si="14"/>
        <v>CONV</v>
      </c>
      <c r="AE45">
        <f t="shared" si="10"/>
        <v>0</v>
      </c>
      <c r="AF45">
        <f t="shared" si="15"/>
        <v>0</v>
      </c>
      <c r="AG45">
        <f t="shared" si="16"/>
        <v>0</v>
      </c>
      <c r="AH45">
        <f t="shared" si="17"/>
        <v>0</v>
      </c>
      <c r="AI45">
        <f>IF(ISBLANK(A45),0,ROUND(J45/26*VP*SUJETION*VLOOKUP($E45,ANC!A38:G48,7,TRUE),2))</f>
        <v>0</v>
      </c>
      <c r="AJ45">
        <f t="shared" si="18"/>
        <v>0</v>
      </c>
      <c r="AK45">
        <f t="shared" si="19"/>
        <v>0</v>
      </c>
    </row>
    <row r="46" spans="4:37" x14ac:dyDescent="0.25">
      <c r="D46" t="b">
        <v>1</v>
      </c>
      <c r="E46">
        <v>0</v>
      </c>
      <c r="F46">
        <v>0</v>
      </c>
      <c r="G46">
        <v>0</v>
      </c>
      <c r="H46">
        <v>0</v>
      </c>
      <c r="J46">
        <v>0</v>
      </c>
      <c r="L46">
        <f t="shared" si="0"/>
        <v>0</v>
      </c>
      <c r="M46">
        <f>ROUND(IF($G46=0,0,IF($D46,IF($G46&lt;16,$G46,26)/26*VP*SUJETION*VLOOKUP($E46,ANC!A$2:B$12,2,TRUE),0)),2)</f>
        <v>0</v>
      </c>
      <c r="N46">
        <f t="shared" si="1"/>
        <v>0</v>
      </c>
      <c r="O46">
        <f t="shared" si="2"/>
        <v>0</v>
      </c>
      <c r="P46" t="str">
        <f t="shared" si="11"/>
        <v>CONV</v>
      </c>
      <c r="Q46">
        <f t="shared" si="3"/>
        <v>0</v>
      </c>
      <c r="R46">
        <f t="shared" si="4"/>
        <v>0</v>
      </c>
      <c r="S46">
        <f t="shared" si="5"/>
        <v>0</v>
      </c>
      <c r="T46">
        <f>IF($D46,ROUND(IF($H46=0,0,IF($D46,IF($H46&lt;16,$H46,26)/26*VP*SUJETION*VLOOKUP($E46,ANC!$A$2:$D$12,4,TRUE),0)),2),0)</f>
        <v>0</v>
      </c>
      <c r="U46">
        <f t="shared" si="20"/>
        <v>0</v>
      </c>
      <c r="V46">
        <f t="shared" si="20"/>
        <v>0</v>
      </c>
      <c r="W46" t="str">
        <f t="shared" si="12"/>
        <v>CONV</v>
      </c>
      <c r="X46">
        <f t="shared" si="7"/>
        <v>0</v>
      </c>
      <c r="Y46">
        <f t="shared" si="13"/>
        <v>0</v>
      </c>
      <c r="Z46">
        <f t="shared" si="8"/>
        <v>0</v>
      </c>
      <c r="AA46">
        <f>IF($D46,ROUND(IF($I46=0,0,IF($D46,IF($I46&lt;16,$I46,26)/26*VP*SUJETION*VLOOKUP($E46,ANC!$A$2:$D$12,4,TRUE),0)),2),0)</f>
        <v>0</v>
      </c>
      <c r="AB46">
        <f t="shared" si="21"/>
        <v>0</v>
      </c>
      <c r="AC46">
        <f t="shared" si="21"/>
        <v>0</v>
      </c>
      <c r="AD46" t="str">
        <f t="shared" si="14"/>
        <v>CONV</v>
      </c>
      <c r="AE46">
        <f t="shared" si="10"/>
        <v>0</v>
      </c>
      <c r="AF46">
        <f t="shared" si="15"/>
        <v>0</v>
      </c>
      <c r="AG46">
        <f t="shared" si="16"/>
        <v>0</v>
      </c>
      <c r="AH46">
        <f t="shared" si="17"/>
        <v>0</v>
      </c>
      <c r="AI46">
        <f>IF(ISBLANK(A46),0,ROUND(J46/26*VP*SUJETION*VLOOKUP($E46,ANC!A39:G49,7,TRUE),2))</f>
        <v>0</v>
      </c>
      <c r="AJ46">
        <f t="shared" si="18"/>
        <v>0</v>
      </c>
      <c r="AK46">
        <f t="shared" si="19"/>
        <v>0</v>
      </c>
    </row>
    <row r="47" spans="4:37" x14ac:dyDescent="0.25">
      <c r="D47" t="b">
        <v>1</v>
      </c>
      <c r="E47">
        <v>0</v>
      </c>
      <c r="F47">
        <v>0</v>
      </c>
      <c r="G47">
        <v>0</v>
      </c>
      <c r="H47">
        <v>0</v>
      </c>
      <c r="J47">
        <v>0</v>
      </c>
      <c r="L47">
        <f t="shared" si="0"/>
        <v>0</v>
      </c>
      <c r="M47">
        <f>ROUND(IF($G47=0,0,IF($D47,IF($G47&lt;16,$G47,26)/26*VP*SUJETION*VLOOKUP($E47,ANC!A$2:B$12,2,TRUE),0)),2)</f>
        <v>0</v>
      </c>
      <c r="N47">
        <f t="shared" si="1"/>
        <v>0</v>
      </c>
      <c r="O47">
        <f t="shared" si="2"/>
        <v>0</v>
      </c>
      <c r="P47" t="str">
        <f t="shared" si="11"/>
        <v>CONV</v>
      </c>
      <c r="Q47">
        <f t="shared" si="3"/>
        <v>0</v>
      </c>
      <c r="R47">
        <f t="shared" si="4"/>
        <v>0</v>
      </c>
      <c r="S47">
        <f t="shared" si="5"/>
        <v>0</v>
      </c>
      <c r="T47">
        <f>IF($D47,ROUND(IF($H47=0,0,IF($D47,IF($H47&lt;16,$H47,26)/26*VP*SUJETION*VLOOKUP($E47,ANC!$A$2:$D$12,4,TRUE),0)),2),0)</f>
        <v>0</v>
      </c>
      <c r="U47">
        <f t="shared" si="20"/>
        <v>0</v>
      </c>
      <c r="V47">
        <f t="shared" si="20"/>
        <v>0</v>
      </c>
      <c r="W47" t="str">
        <f t="shared" si="12"/>
        <v>CONV</v>
      </c>
      <c r="X47">
        <f t="shared" si="7"/>
        <v>0</v>
      </c>
      <c r="Y47">
        <f t="shared" si="13"/>
        <v>0</v>
      </c>
      <c r="Z47">
        <f t="shared" si="8"/>
        <v>0</v>
      </c>
      <c r="AA47">
        <f>IF($D47,ROUND(IF($I47=0,0,IF($D47,IF($I47&lt;16,$I47,26)/26*VP*SUJETION*VLOOKUP($E47,ANC!$A$2:$D$12,4,TRUE),0)),2),0)</f>
        <v>0</v>
      </c>
      <c r="AB47">
        <f t="shared" si="21"/>
        <v>0</v>
      </c>
      <c r="AC47">
        <f t="shared" si="21"/>
        <v>0</v>
      </c>
      <c r="AD47" t="str">
        <f t="shared" si="14"/>
        <v>CONV</v>
      </c>
      <c r="AE47">
        <f t="shared" si="10"/>
        <v>0</v>
      </c>
      <c r="AF47">
        <f t="shared" si="15"/>
        <v>0</v>
      </c>
      <c r="AG47">
        <f t="shared" si="16"/>
        <v>0</v>
      </c>
      <c r="AH47">
        <f t="shared" si="17"/>
        <v>0</v>
      </c>
      <c r="AI47">
        <f>IF(ISBLANK(A47),0,ROUND(J47/26*VP*SUJETION*VLOOKUP($E47,ANC!A40:G50,7,TRUE),2))</f>
        <v>0</v>
      </c>
      <c r="AJ47">
        <f t="shared" si="18"/>
        <v>0</v>
      </c>
      <c r="AK47">
        <f t="shared" si="19"/>
        <v>0</v>
      </c>
    </row>
    <row r="48" spans="4:37" x14ac:dyDescent="0.25">
      <c r="D48" t="b">
        <v>1</v>
      </c>
      <c r="E48">
        <v>0</v>
      </c>
      <c r="F48">
        <v>0</v>
      </c>
      <c r="G48">
        <v>0</v>
      </c>
      <c r="H48">
        <v>0</v>
      </c>
      <c r="J48">
        <v>0</v>
      </c>
      <c r="L48">
        <f t="shared" si="0"/>
        <v>0</v>
      </c>
      <c r="M48">
        <f>ROUND(IF($G48=0,0,IF($D48,IF($G48&lt;16,$G48,26)/26*VP*SUJETION*VLOOKUP($E48,ANC!A$2:B$12,2,TRUE),0)),2)</f>
        <v>0</v>
      </c>
      <c r="N48">
        <f t="shared" si="1"/>
        <v>0</v>
      </c>
      <c r="O48">
        <f t="shared" si="2"/>
        <v>0</v>
      </c>
      <c r="P48" t="str">
        <f t="shared" si="11"/>
        <v>CONV</v>
      </c>
      <c r="Q48">
        <f t="shared" si="3"/>
        <v>0</v>
      </c>
      <c r="R48">
        <f t="shared" si="4"/>
        <v>0</v>
      </c>
      <c r="S48">
        <f t="shared" si="5"/>
        <v>0</v>
      </c>
      <c r="T48">
        <f>IF($D48,ROUND(IF($H48=0,0,IF($D48,IF($H48&lt;16,$H48,26)/26*VP*SUJETION*VLOOKUP($E48,ANC!$A$2:$D$12,4,TRUE),0)),2),0)</f>
        <v>0</v>
      </c>
      <c r="U48">
        <f t="shared" si="20"/>
        <v>0</v>
      </c>
      <c r="V48">
        <f t="shared" si="20"/>
        <v>0</v>
      </c>
      <c r="W48" t="str">
        <f t="shared" si="12"/>
        <v>CONV</v>
      </c>
      <c r="X48">
        <f t="shared" si="7"/>
        <v>0</v>
      </c>
      <c r="Y48">
        <f t="shared" si="13"/>
        <v>0</v>
      </c>
      <c r="Z48">
        <f t="shared" si="8"/>
        <v>0</v>
      </c>
      <c r="AA48">
        <f>IF($D48,ROUND(IF($I48=0,0,IF($D48,IF($I48&lt;16,$I48,26)/26*VP*SUJETION*VLOOKUP($E48,ANC!$A$2:$D$12,4,TRUE),0)),2),0)</f>
        <v>0</v>
      </c>
      <c r="AB48">
        <f t="shared" si="21"/>
        <v>0</v>
      </c>
      <c r="AC48">
        <f t="shared" si="21"/>
        <v>0</v>
      </c>
      <c r="AD48" t="str">
        <f t="shared" si="14"/>
        <v>CONV</v>
      </c>
      <c r="AE48">
        <f t="shared" si="10"/>
        <v>0</v>
      </c>
      <c r="AF48">
        <f t="shared" si="15"/>
        <v>0</v>
      </c>
      <c r="AG48">
        <f t="shared" si="16"/>
        <v>0</v>
      </c>
      <c r="AH48">
        <f t="shared" si="17"/>
        <v>0</v>
      </c>
      <c r="AI48">
        <f>IF(ISBLANK(A48),0,ROUND(J48/26*VP*SUJETION*VLOOKUP($E48,ANC!A41:G51,7,TRUE),2))</f>
        <v>0</v>
      </c>
      <c r="AJ48">
        <f t="shared" si="18"/>
        <v>0</v>
      </c>
      <c r="AK48">
        <f t="shared" si="19"/>
        <v>0</v>
      </c>
    </row>
    <row r="49" spans="4:37" x14ac:dyDescent="0.25">
      <c r="D49" t="b">
        <v>1</v>
      </c>
      <c r="E49">
        <v>0</v>
      </c>
      <c r="F49">
        <v>0</v>
      </c>
      <c r="G49">
        <v>0</v>
      </c>
      <c r="H49">
        <v>0</v>
      </c>
      <c r="J49">
        <v>0</v>
      </c>
      <c r="L49">
        <f t="shared" si="0"/>
        <v>0</v>
      </c>
      <c r="M49">
        <f>ROUND(IF($G49=0,0,IF($D49,IF($G49&lt;16,$G49,26)/26*VP*SUJETION*VLOOKUP($E49,ANC!A$2:B$12,2,TRUE),0)),2)</f>
        <v>0</v>
      </c>
      <c r="N49">
        <f t="shared" si="1"/>
        <v>0</v>
      </c>
      <c r="O49">
        <f t="shared" si="2"/>
        <v>0</v>
      </c>
      <c r="P49" t="str">
        <f t="shared" si="11"/>
        <v>CONV</v>
      </c>
      <c r="Q49">
        <f t="shared" si="3"/>
        <v>0</v>
      </c>
      <c r="R49">
        <f t="shared" si="4"/>
        <v>0</v>
      </c>
      <c r="S49">
        <f t="shared" si="5"/>
        <v>0</v>
      </c>
      <c r="T49">
        <f>IF($D49,ROUND(IF($H49=0,0,IF($D49,IF($H49&lt;16,$H49,26)/26*VP*SUJETION*VLOOKUP($E49,ANC!$A$2:$D$12,4,TRUE),0)),2),0)</f>
        <v>0</v>
      </c>
      <c r="U49">
        <f t="shared" si="20"/>
        <v>0</v>
      </c>
      <c r="V49">
        <f t="shared" si="20"/>
        <v>0</v>
      </c>
      <c r="W49" t="str">
        <f t="shared" si="12"/>
        <v>CONV</v>
      </c>
      <c r="X49">
        <f t="shared" si="7"/>
        <v>0</v>
      </c>
      <c r="Y49">
        <f t="shared" si="13"/>
        <v>0</v>
      </c>
      <c r="Z49">
        <f t="shared" si="8"/>
        <v>0</v>
      </c>
      <c r="AA49">
        <f>IF($D49,ROUND(IF($I49=0,0,IF($D49,IF($I49&lt;16,$I49,26)/26*VP*SUJETION*VLOOKUP($E49,ANC!$A$2:$D$12,4,TRUE),0)),2),0)</f>
        <v>0</v>
      </c>
      <c r="AB49">
        <f t="shared" si="21"/>
        <v>0</v>
      </c>
      <c r="AC49">
        <f t="shared" si="21"/>
        <v>0</v>
      </c>
      <c r="AD49" t="str">
        <f t="shared" si="14"/>
        <v>CONV</v>
      </c>
      <c r="AE49">
        <f t="shared" si="10"/>
        <v>0</v>
      </c>
      <c r="AF49">
        <f t="shared" si="15"/>
        <v>0</v>
      </c>
      <c r="AG49">
        <f t="shared" si="16"/>
        <v>0</v>
      </c>
      <c r="AH49">
        <f t="shared" si="17"/>
        <v>0</v>
      </c>
      <c r="AI49">
        <f>IF(ISBLANK(A49),0,ROUND(J49/26*VP*SUJETION*VLOOKUP($E49,ANC!A42:G52,7,TRUE),2))</f>
        <v>0</v>
      </c>
      <c r="AJ49">
        <f t="shared" si="18"/>
        <v>0</v>
      </c>
      <c r="AK49">
        <f t="shared" si="19"/>
        <v>0</v>
      </c>
    </row>
    <row r="50" spans="4:37" x14ac:dyDescent="0.25">
      <c r="D50" t="b">
        <v>1</v>
      </c>
      <c r="E50">
        <v>0</v>
      </c>
      <c r="F50">
        <v>0</v>
      </c>
      <c r="G50">
        <v>0</v>
      </c>
      <c r="H50">
        <v>0</v>
      </c>
      <c r="J50">
        <v>0</v>
      </c>
      <c r="L50">
        <f t="shared" si="0"/>
        <v>0</v>
      </c>
      <c r="M50">
        <f>ROUND(IF($G50=0,0,IF($D50,IF($G50&lt;16,$G50,26)/26*VP*SUJETION*VLOOKUP($E50,ANC!A$2:B$12,2,TRUE),0)),2)</f>
        <v>0</v>
      </c>
      <c r="N50">
        <f t="shared" si="1"/>
        <v>0</v>
      </c>
      <c r="O50">
        <f t="shared" si="2"/>
        <v>0</v>
      </c>
      <c r="P50" t="str">
        <f t="shared" si="11"/>
        <v>CONV</v>
      </c>
      <c r="Q50">
        <f t="shared" si="3"/>
        <v>0</v>
      </c>
      <c r="R50">
        <f t="shared" si="4"/>
        <v>0</v>
      </c>
      <c r="S50">
        <f t="shared" si="5"/>
        <v>0</v>
      </c>
      <c r="T50">
        <f>IF($D50,ROUND(IF($H50=0,0,IF($D50,IF($H50&lt;16,$H50,26)/26*VP*SUJETION*VLOOKUP($E50,ANC!$A$2:$D$12,4,TRUE),0)),2),0)</f>
        <v>0</v>
      </c>
      <c r="U50">
        <f t="shared" si="20"/>
        <v>0</v>
      </c>
      <c r="V50">
        <f t="shared" si="20"/>
        <v>0</v>
      </c>
      <c r="W50" t="str">
        <f t="shared" si="12"/>
        <v>CONV</v>
      </c>
      <c r="X50">
        <f t="shared" si="7"/>
        <v>0</v>
      </c>
      <c r="Y50">
        <f t="shared" si="13"/>
        <v>0</v>
      </c>
      <c r="Z50">
        <f t="shared" si="8"/>
        <v>0</v>
      </c>
      <c r="AA50">
        <f>IF($D50,ROUND(IF($I50=0,0,IF($D50,IF($I50&lt;16,$I50,26)/26*VP*SUJETION*VLOOKUP($E50,ANC!$A$2:$D$12,4,TRUE),0)),2),0)</f>
        <v>0</v>
      </c>
      <c r="AB50">
        <f t="shared" si="21"/>
        <v>0</v>
      </c>
      <c r="AC50">
        <f t="shared" si="21"/>
        <v>0</v>
      </c>
      <c r="AD50" t="str">
        <f t="shared" si="14"/>
        <v>CONV</v>
      </c>
      <c r="AE50">
        <f t="shared" si="10"/>
        <v>0</v>
      </c>
      <c r="AF50">
        <f t="shared" si="15"/>
        <v>0</v>
      </c>
      <c r="AG50">
        <f t="shared" si="16"/>
        <v>0</v>
      </c>
      <c r="AH50">
        <f t="shared" si="17"/>
        <v>0</v>
      </c>
      <c r="AI50">
        <f>IF(ISBLANK(A50),0,ROUND(J50/26*VP*SUJETION*VLOOKUP($E50,ANC!A43:G53,7,TRUE),2))</f>
        <v>0</v>
      </c>
      <c r="AJ50">
        <f t="shared" si="18"/>
        <v>0</v>
      </c>
      <c r="AK50">
        <f t="shared" si="19"/>
        <v>0</v>
      </c>
    </row>
    <row r="51" spans="4:37" x14ac:dyDescent="0.25">
      <c r="D51" t="b">
        <v>1</v>
      </c>
      <c r="E51">
        <v>0</v>
      </c>
      <c r="F51">
        <v>0</v>
      </c>
      <c r="G51">
        <v>0</v>
      </c>
      <c r="H51">
        <v>0</v>
      </c>
      <c r="J51">
        <v>0</v>
      </c>
      <c r="L51">
        <f t="shared" si="0"/>
        <v>0</v>
      </c>
      <c r="M51">
        <f>ROUND(IF($G51=0,0,IF($D51,IF($G51&lt;16,$G51,26)/26*VP*SUJETION*VLOOKUP($E51,ANC!A$2:B$12,2,TRUE),0)),2)</f>
        <v>0</v>
      </c>
      <c r="N51">
        <f t="shared" si="1"/>
        <v>0</v>
      </c>
      <c r="O51">
        <f t="shared" si="2"/>
        <v>0</v>
      </c>
      <c r="P51" t="str">
        <f t="shared" si="11"/>
        <v>CONV</v>
      </c>
      <c r="Q51">
        <f t="shared" si="3"/>
        <v>0</v>
      </c>
      <c r="R51">
        <f t="shared" si="4"/>
        <v>0</v>
      </c>
      <c r="S51">
        <f t="shared" si="5"/>
        <v>0</v>
      </c>
      <c r="T51">
        <f>IF($D51,ROUND(IF($H51=0,0,IF($D51,IF($H51&lt;16,$H51,26)/26*VP*SUJETION*VLOOKUP($E51,ANC!$A$2:$D$12,4,TRUE),0)),2),0)</f>
        <v>0</v>
      </c>
      <c r="U51">
        <f t="shared" si="20"/>
        <v>0</v>
      </c>
      <c r="V51">
        <f t="shared" si="20"/>
        <v>0</v>
      </c>
      <c r="W51" t="str">
        <f t="shared" si="12"/>
        <v>CONV</v>
      </c>
      <c r="X51">
        <f t="shared" si="7"/>
        <v>0</v>
      </c>
      <c r="Y51">
        <f t="shared" si="13"/>
        <v>0</v>
      </c>
      <c r="Z51">
        <f t="shared" si="8"/>
        <v>0</v>
      </c>
      <c r="AA51">
        <f>IF($D51,ROUND(IF($I51=0,0,IF($D51,IF($I51&lt;16,$I51,26)/26*VP*SUJETION*VLOOKUP($E51,ANC!$A$2:$D$12,4,TRUE),0)),2),0)</f>
        <v>0</v>
      </c>
      <c r="AB51">
        <f t="shared" si="21"/>
        <v>0</v>
      </c>
      <c r="AC51">
        <f t="shared" si="21"/>
        <v>0</v>
      </c>
      <c r="AD51" t="str">
        <f t="shared" si="14"/>
        <v>CONV</v>
      </c>
      <c r="AE51">
        <f t="shared" si="10"/>
        <v>0</v>
      </c>
      <c r="AF51">
        <f t="shared" si="15"/>
        <v>0</v>
      </c>
      <c r="AG51">
        <f t="shared" si="16"/>
        <v>0</v>
      </c>
      <c r="AH51">
        <f t="shared" si="17"/>
        <v>0</v>
      </c>
      <c r="AI51">
        <f>IF(ISBLANK(A51),0,ROUND(J51/26*VP*SUJETION*VLOOKUP($E51,ANC!A44:G54,7,TRUE),2))</f>
        <v>0</v>
      </c>
      <c r="AJ51">
        <f t="shared" si="18"/>
        <v>0</v>
      </c>
      <c r="AK51">
        <f t="shared" si="19"/>
        <v>0</v>
      </c>
    </row>
  </sheetData>
  <mergeCells count="14">
    <mergeCell ref="AD7:AF7"/>
    <mergeCell ref="Z6:AF6"/>
    <mergeCell ref="AG6:AK6"/>
    <mergeCell ref="AG7:AK7"/>
    <mergeCell ref="L6:R6"/>
    <mergeCell ref="W7:Y7"/>
    <mergeCell ref="S6:Y6"/>
    <mergeCell ref="Z7:AA7"/>
    <mergeCell ref="AB7:AC7"/>
    <mergeCell ref="L7:M7"/>
    <mergeCell ref="N7:O7"/>
    <mergeCell ref="S7:T7"/>
    <mergeCell ref="U7:V7"/>
    <mergeCell ref="P7:R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8A94D-DEBB-4C36-A31C-13CA9516E60B}">
  <dimension ref="A1:G12"/>
  <sheetViews>
    <sheetView workbookViewId="0">
      <selection activeCell="A2" sqref="A2"/>
    </sheetView>
  </sheetViews>
  <sheetFormatPr baseColWidth="10" defaultRowHeight="15" x14ac:dyDescent="0.25"/>
  <sheetData>
    <row r="1" spans="1:7" x14ac:dyDescent="0.25">
      <c r="A1" t="s">
        <v>13</v>
      </c>
      <c r="B1" t="s">
        <v>17</v>
      </c>
      <c r="C1" t="s">
        <v>18</v>
      </c>
      <c r="D1" t="s">
        <v>20</v>
      </c>
      <c r="E1" t="s">
        <v>19</v>
      </c>
      <c r="F1" t="s">
        <v>21</v>
      </c>
      <c r="G1" t="s">
        <v>30</v>
      </c>
    </row>
    <row r="2" spans="1:7" x14ac:dyDescent="0.25">
      <c r="A2">
        <v>0</v>
      </c>
      <c r="B2">
        <v>295</v>
      </c>
      <c r="C2">
        <v>468</v>
      </c>
      <c r="D2">
        <f>C2-B2</f>
        <v>173</v>
      </c>
      <c r="E2">
        <v>640</v>
      </c>
      <c r="F2">
        <f>E2-C2</f>
        <v>172</v>
      </c>
      <c r="G2">
        <v>156.4</v>
      </c>
    </row>
    <row r="3" spans="1:7" x14ac:dyDescent="0.25">
      <c r="A3">
        <v>1</v>
      </c>
      <c r="B3">
        <v>300</v>
      </c>
      <c r="C3">
        <v>473</v>
      </c>
      <c r="D3">
        <f>C3-B3</f>
        <v>173</v>
      </c>
      <c r="E3">
        <v>645</v>
      </c>
      <c r="F3">
        <f>E3-C3</f>
        <v>172</v>
      </c>
      <c r="G3">
        <v>158.25</v>
      </c>
    </row>
    <row r="4" spans="1:7" x14ac:dyDescent="0.25">
      <c r="A4">
        <v>3</v>
      </c>
      <c r="B4">
        <v>305</v>
      </c>
      <c r="C4">
        <v>478</v>
      </c>
      <c r="D4">
        <f>C4-B4</f>
        <v>173</v>
      </c>
      <c r="E4">
        <v>650</v>
      </c>
      <c r="F4">
        <f t="shared" ref="F4:F12" si="0">E4-C4</f>
        <v>172</v>
      </c>
      <c r="G4">
        <v>158.69999999999999</v>
      </c>
    </row>
    <row r="5" spans="1:7" x14ac:dyDescent="0.25">
      <c r="A5">
        <v>5</v>
      </c>
      <c r="B5">
        <v>310</v>
      </c>
      <c r="C5">
        <v>483</v>
      </c>
      <c r="D5">
        <f t="shared" ref="D5:D12" si="1">C5-B5</f>
        <v>173</v>
      </c>
      <c r="E5">
        <v>655</v>
      </c>
      <c r="F5">
        <f t="shared" si="0"/>
        <v>172</v>
      </c>
      <c r="G5">
        <v>158.80000000000001</v>
      </c>
    </row>
    <row r="6" spans="1:7" x14ac:dyDescent="0.25">
      <c r="A6">
        <v>7</v>
      </c>
      <c r="B6">
        <v>315</v>
      </c>
      <c r="C6">
        <v>488</v>
      </c>
      <c r="D6">
        <f t="shared" si="1"/>
        <v>173</v>
      </c>
      <c r="E6">
        <v>660</v>
      </c>
      <c r="F6">
        <f t="shared" si="0"/>
        <v>172</v>
      </c>
      <c r="G6">
        <v>158.19999999999999</v>
      </c>
    </row>
    <row r="7" spans="1:7" x14ac:dyDescent="0.25">
      <c r="A7">
        <v>10</v>
      </c>
      <c r="B7">
        <v>323</v>
      </c>
      <c r="C7">
        <v>493</v>
      </c>
      <c r="D7">
        <f t="shared" si="1"/>
        <v>170</v>
      </c>
      <c r="E7">
        <v>665</v>
      </c>
      <c r="F7">
        <f t="shared" si="0"/>
        <v>172</v>
      </c>
      <c r="G7">
        <v>161.65</v>
      </c>
    </row>
    <row r="8" spans="1:7" x14ac:dyDescent="0.25">
      <c r="A8">
        <v>13</v>
      </c>
      <c r="B8">
        <v>332</v>
      </c>
      <c r="C8">
        <v>498</v>
      </c>
      <c r="D8">
        <f t="shared" si="1"/>
        <v>166</v>
      </c>
      <c r="E8">
        <v>670</v>
      </c>
      <c r="F8">
        <f t="shared" si="0"/>
        <v>172</v>
      </c>
      <c r="G8">
        <v>166.1</v>
      </c>
    </row>
    <row r="9" spans="1:7" x14ac:dyDescent="0.25">
      <c r="A9">
        <v>16</v>
      </c>
      <c r="B9">
        <v>341</v>
      </c>
      <c r="C9">
        <v>511</v>
      </c>
      <c r="D9">
        <f t="shared" si="1"/>
        <v>170</v>
      </c>
      <c r="E9">
        <v>681</v>
      </c>
      <c r="F9">
        <f t="shared" si="0"/>
        <v>170</v>
      </c>
      <c r="G9">
        <v>170.9</v>
      </c>
    </row>
    <row r="10" spans="1:7" x14ac:dyDescent="0.25">
      <c r="A10">
        <v>20</v>
      </c>
      <c r="B10">
        <v>349</v>
      </c>
      <c r="C10">
        <v>523</v>
      </c>
      <c r="D10">
        <f t="shared" si="1"/>
        <v>174</v>
      </c>
      <c r="E10">
        <v>698</v>
      </c>
      <c r="F10">
        <f t="shared" si="0"/>
        <v>175</v>
      </c>
      <c r="G10">
        <v>174.7</v>
      </c>
    </row>
    <row r="11" spans="1:7" x14ac:dyDescent="0.25">
      <c r="A11">
        <v>24</v>
      </c>
      <c r="B11">
        <v>362</v>
      </c>
      <c r="C11">
        <v>542</v>
      </c>
      <c r="D11">
        <f t="shared" si="1"/>
        <v>180</v>
      </c>
      <c r="E11">
        <v>723</v>
      </c>
      <c r="F11">
        <f t="shared" si="0"/>
        <v>181</v>
      </c>
      <c r="G11">
        <v>181.4</v>
      </c>
    </row>
    <row r="12" spans="1:7" x14ac:dyDescent="0.25">
      <c r="A12">
        <v>28</v>
      </c>
      <c r="B12">
        <v>371</v>
      </c>
      <c r="C12">
        <v>557</v>
      </c>
      <c r="D12">
        <f t="shared" si="1"/>
        <v>186</v>
      </c>
      <c r="E12">
        <v>742</v>
      </c>
      <c r="F12">
        <f t="shared" si="0"/>
        <v>185</v>
      </c>
      <c r="G12">
        <v>185.5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Calcul AF</vt:lpstr>
      <vt:lpstr>ANC</vt:lpstr>
      <vt:lpstr>NBJMOIS</vt:lpstr>
      <vt:lpstr>SMICHOR</vt:lpstr>
      <vt:lpstr>SMICMENS</vt:lpstr>
      <vt:lpstr>SUJETION</vt:lpstr>
      <vt:lpstr>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Valéry HUMEZ</dc:creator>
  <cp:lastModifiedBy>Valéry HUMEZ</cp:lastModifiedBy>
  <dcterms:created xsi:type="dcterms:W3CDTF">2015-06-05T18:19:34Z</dcterms:created>
  <dcterms:modified xsi:type="dcterms:W3CDTF">2022-10-11T13:00:13Z</dcterms:modified>
</cp:coreProperties>
</file>